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<sst xmlns="http://schemas.openxmlformats.org/spreadsheetml/2006/main" count="77" uniqueCount="66">
  <si>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Nr.                   crt.</t>
  </si>
  <si>
    <t>Nr. Contr.</t>
  </si>
  <si>
    <t>AMBULATORIUL</t>
  </si>
  <si>
    <t xml:space="preserve">IANUARIE </t>
  </si>
  <si>
    <t>Diminuare ref 21/02.2017</t>
  </si>
  <si>
    <t xml:space="preserve">FEBRUARIE </t>
  </si>
  <si>
    <t>Majorare ref 21/02.2017</t>
  </si>
  <si>
    <t>Diminuare ref 33/09.03.2017</t>
  </si>
  <si>
    <t>MARTIE</t>
  </si>
  <si>
    <t>dim. cnf.ref. 58 (Ev.C) / 03.01.2017</t>
  </si>
  <si>
    <t>Majorare ref 29/ 02.03.2017</t>
  </si>
  <si>
    <t>Majorare ref 33/09.03.2017</t>
  </si>
  <si>
    <t>Diminuare ref 35/15.03.2017</t>
  </si>
  <si>
    <t xml:space="preserve">MARTIE </t>
  </si>
  <si>
    <t>TOTAL TRIM.I 2017</t>
  </si>
  <si>
    <t xml:space="preserve">APRILIE </t>
  </si>
  <si>
    <t>APRILIE</t>
  </si>
  <si>
    <t xml:space="preserve">MAI </t>
  </si>
  <si>
    <t>IUNIE</t>
  </si>
  <si>
    <t xml:space="preserve">IUNIE </t>
  </si>
  <si>
    <t>TRIM II 2017</t>
  </si>
  <si>
    <t>IULIE</t>
  </si>
  <si>
    <t>AUGUST</t>
  </si>
  <si>
    <t>SEPTEMBRIE</t>
  </si>
  <si>
    <t>TRIM III 2017</t>
  </si>
  <si>
    <t>OCTOMBRIE</t>
  </si>
  <si>
    <t>NOIEMBRIE</t>
  </si>
  <si>
    <t>DECEMBRIE</t>
  </si>
  <si>
    <t>TRIM IV2017</t>
  </si>
  <si>
    <t>TOTAL AN 2017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</si>
  <si>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</si>
  <si>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</si>
  <si>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</si>
  <si>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</si>
  <si>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</si>
  <si>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</si>
  <si>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</si>
  <si>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</si>
  <si>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</si>
  <si>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</si>
  <si>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</si>
  <si>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</si>
  <si>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</si>
  <si>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</si>
  <si>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</si>
  <si>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</si>
  <si>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</si>
  <si>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</si>
  <si>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</si>
  <si>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</si>
  <si>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</si>
  <si>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</si>
  <si>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</si>
  <si>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</si>
  <si>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</si>
  <si>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</si>
  <si>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</si>
  <si>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</si>
  <si>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</si>
  <si>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</si>
  <si>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</si>
  <si>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</si>
  <si>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</si>
  <si>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SC KINEGO SRL</t>
  </si>
  <si>
    <t>SC KINETIC FIT SRL</t>
  </si>
  <si>
    <t>TOTAL GENERAL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</si>
</sst>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18]d\ mmmm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2" fillId="0" borderId="1" xfId="15" applyNumberFormat="1" applyFont="1" applyFill="1" applyBorder="1" applyAlignment="1">
      <alignment horizontal="center" vertical="center" wrapText="1"/>
    </xf>
    <xf numFmtId="1" fontId="2" fillId="0" borderId="2" xfId="15" applyNumberFormat="1" applyFont="1" applyFill="1" applyBorder="1" applyAlignment="1">
      <alignment horizontal="center" vertical="center" wrapText="1"/>
    </xf>
    <xf numFmtId="2" fontId="2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8" xfId="15" applyNumberFormat="1" applyFont="1" applyFill="1" applyBorder="1" applyAlignment="1">
      <alignment horizontal="center" vertical="center" wrapText="1"/>
    </xf>
    <xf numFmtId="1" fontId="2" fillId="0" borderId="9" xfId="15" applyNumberFormat="1" applyFont="1" applyFill="1" applyBorder="1" applyAlignment="1">
      <alignment horizontal="center" vertical="center" wrapText="1"/>
    </xf>
    <xf numFmtId="2" fontId="2" fillId="2" borderId="9" xfId="15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4" fillId="2" borderId="10" xfId="15" applyNumberFormat="1" applyFont="1" applyFill="1" applyBorder="1" applyAlignment="1">
      <alignment horizontal="left" vertical="center" wrapText="1"/>
    </xf>
    <xf numFmtId="4" fontId="0" fillId="2" borderId="10" xfId="0" applyNumberFormat="1" applyFont="1" applyFill="1" applyBorder="1" applyAlignment="1">
      <alignment vertical="center"/>
    </xf>
    <xf numFmtId="4" fontId="0" fillId="3" borderId="10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0" fillId="3" borderId="14" xfId="0" applyNumberFormat="1" applyFont="1" applyFill="1" applyBorder="1" applyAlignment="1">
      <alignment vertical="center"/>
    </xf>
    <xf numFmtId="4" fontId="1" fillId="5" borderId="12" xfId="0" applyNumberFormat="1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 vertical="center"/>
    </xf>
    <xf numFmtId="4" fontId="0" fillId="5" borderId="10" xfId="0" applyNumberFormat="1" applyFont="1" applyFill="1" applyBorder="1" applyAlignment="1">
      <alignment vertical="center"/>
    </xf>
    <xf numFmtId="4" fontId="0" fillId="6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1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/>
    </xf>
    <xf numFmtId="2" fontId="4" fillId="2" borderId="18" xfId="15" applyNumberFormat="1" applyFont="1" applyFill="1" applyBorder="1" applyAlignment="1">
      <alignment horizontal="left" vertical="center" wrapText="1"/>
    </xf>
    <xf numFmtId="4" fontId="0" fillId="2" borderId="18" xfId="0" applyNumberFormat="1" applyFont="1" applyFill="1" applyBorder="1" applyAlignment="1">
      <alignment vertical="center"/>
    </xf>
    <xf numFmtId="4" fontId="0" fillId="2" borderId="19" xfId="0" applyNumberFormat="1" applyFont="1" applyFill="1" applyBorder="1" applyAlignment="1">
      <alignment vertical="center"/>
    </xf>
    <xf numFmtId="2" fontId="4" fillId="2" borderId="10" xfId="20" applyNumberFormat="1" applyFont="1" applyFill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4" fontId="0" fillId="3" borderId="18" xfId="0" applyNumberFormat="1" applyFont="1" applyFill="1" applyBorder="1" applyAlignment="1">
      <alignment vertical="center"/>
    </xf>
    <xf numFmtId="4" fontId="0" fillId="3" borderId="19" xfId="0" applyNumberFormat="1" applyFont="1" applyFill="1" applyBorder="1" applyAlignment="1">
      <alignment vertical="center"/>
    </xf>
    <xf numFmtId="4" fontId="0" fillId="2" borderId="20" xfId="0" applyNumberFormat="1" applyFont="1" applyFill="1" applyBorder="1" applyAlignment="1">
      <alignment vertical="center"/>
    </xf>
    <xf numFmtId="3" fontId="4" fillId="0" borderId="10" xfId="20" applyNumberFormat="1" applyFont="1" applyFill="1" applyBorder="1" applyAlignment="1">
      <alignment vertical="center"/>
      <protection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1" fillId="7" borderId="23" xfId="0" applyFont="1" applyFill="1" applyBorder="1" applyAlignment="1" applyProtection="1">
      <alignment horizontal="center" vertical="center"/>
      <protection locked="0"/>
    </xf>
    <xf numFmtId="4" fontId="1" fillId="7" borderId="24" xfId="0" applyNumberFormat="1" applyFont="1" applyFill="1" applyBorder="1" applyAlignment="1">
      <alignment horizontal="right" vertical="center"/>
    </xf>
    <xf numFmtId="4" fontId="1" fillId="7" borderId="2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.421875" style="63" customWidth="1"/>
    <col min="2" max="2" width="6.421875" style="71" customWidth="1"/>
    <col min="3" max="3" width="31.28125" style="65" customWidth="1"/>
    <col min="4" max="5" width="12.8515625" style="4" hidden="1" customWidth="1"/>
    <col min="6" max="6" width="11.57421875" style="4" customWidth="1"/>
    <col min="7" max="10" width="13.421875" style="1" hidden="1" customWidth="1"/>
    <col min="11" max="11" width="12.140625" style="1" customWidth="1" collapsed="1"/>
    <col min="12" max="12" width="13.28125" style="1" hidden="1" customWidth="1"/>
    <col min="13" max="15" width="10.8515625" style="1" hidden="1" customWidth="1"/>
    <col min="16" max="16" width="12.57421875" style="1" hidden="1" customWidth="1"/>
    <col min="17" max="17" width="12.00390625" style="1" hidden="1" customWidth="1"/>
    <col min="18" max="18" width="11.28125" style="1" customWidth="1" collapsed="1"/>
    <col min="19" max="19" width="12.57421875" style="1" customWidth="1"/>
    <col min="20" max="20" width="12.28125" style="1" hidden="1" customWidth="1"/>
    <col min="21" max="22" width="11.00390625" style="1" hidden="1" customWidth="1"/>
    <col min="23" max="23" width="11.7109375" style="1" customWidth="1" collapsed="1"/>
    <col min="24" max="25" width="12.28125" style="5" hidden="1" customWidth="1"/>
    <col min="26" max="26" width="11.28125" style="5" hidden="1" customWidth="1"/>
    <col min="27" max="27" width="11.7109375" style="5" hidden="1" customWidth="1"/>
    <col min="28" max="28" width="12.421875" style="1" customWidth="1" collapsed="1"/>
    <col min="29" max="29" width="11.57421875" style="5" hidden="1" customWidth="1"/>
    <col min="30" max="30" width="9.8515625" style="5" hidden="1" customWidth="1"/>
    <col min="31" max="31" width="9.57421875" style="5" hidden="1" customWidth="1"/>
    <col min="32" max="32" width="11.57421875" style="1" customWidth="1" collapsed="1"/>
    <col min="33" max="33" width="11.57421875" style="1" customWidth="1"/>
    <col min="34" max="34" width="12.28125" style="1" hidden="1" customWidth="1"/>
    <col min="35" max="36" width="11.00390625" style="1" hidden="1" customWidth="1"/>
    <col min="37" max="37" width="11.00390625" style="1" customWidth="1" collapsed="1"/>
    <col min="38" max="39" width="12.28125" style="5" hidden="1" customWidth="1"/>
    <col min="40" max="40" width="11.28125" style="5" hidden="1" customWidth="1"/>
    <col min="41" max="41" width="11.7109375" style="5" hidden="1" customWidth="1"/>
    <col min="42" max="42" width="12.28125" style="1" customWidth="1" collapsed="1"/>
    <col min="43" max="43" width="11.57421875" style="5" hidden="1" customWidth="1"/>
    <col min="44" max="44" width="9.8515625" style="5" hidden="1" customWidth="1"/>
    <col min="45" max="45" width="9.57421875" style="5" hidden="1" customWidth="1"/>
    <col min="46" max="46" width="11.57421875" style="1" customWidth="1" collapsed="1"/>
    <col min="47" max="47" width="11.57421875" style="1" customWidth="1"/>
    <col min="48" max="48" width="14.140625" style="1" hidden="1" customWidth="1"/>
    <col min="49" max="50" width="11.00390625" style="1" hidden="1" customWidth="1"/>
    <col min="51" max="51" width="12.421875" style="1" customWidth="1" collapsed="1"/>
    <col min="52" max="53" width="12.28125" style="5" hidden="1" customWidth="1"/>
    <col min="54" max="54" width="11.28125" style="5" hidden="1" customWidth="1"/>
    <col min="55" max="55" width="11.7109375" style="5" hidden="1" customWidth="1"/>
    <col min="56" max="56" width="12.28125" style="1" customWidth="1" collapsed="1"/>
    <col min="57" max="57" width="11.57421875" style="5" hidden="1" customWidth="1"/>
    <col min="58" max="58" width="9.8515625" style="5" hidden="1" customWidth="1"/>
    <col min="59" max="59" width="9.57421875" style="5" hidden="1" customWidth="1"/>
    <col min="60" max="60" width="11.57421875" style="1" customWidth="1" collapsed="1"/>
    <col min="61" max="61" width="11.57421875" style="1" customWidth="1"/>
    <col min="62" max="62" width="14.00390625" style="1" customWidth="1"/>
    <col min="63" max="63" width="5.28125" style="1" customWidth="1"/>
    <col min="64" max="16384" width="9.140625" style="1" customWidth="1"/>
  </cols>
  <sheetData>
    <row r="1" spans="1:18" ht="24.75" customHeight="1" thickBot="1">
      <c r="A1" s="1"/>
      <c r="B1" s="1"/>
      <c r="C1" s="2"/>
      <c r="D1" s="2"/>
      <c r="E1" s="3"/>
      <c r="R1" s="5"/>
    </row>
    <row r="2" spans="1:62" s="19" customFormat="1" ht="46.5" customHeigh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10" t="s">
        <v>3</v>
      </c>
      <c r="G2" s="9" t="s">
        <v>5</v>
      </c>
      <c r="H2" s="9" t="s">
        <v>6</v>
      </c>
      <c r="I2" s="9" t="s">
        <v>4</v>
      </c>
      <c r="J2" s="11" t="s">
        <v>7</v>
      </c>
      <c r="K2" s="10" t="s">
        <v>5</v>
      </c>
      <c r="L2" s="12" t="s">
        <v>8</v>
      </c>
      <c r="M2" s="12" t="s">
        <v>9</v>
      </c>
      <c r="N2" s="9" t="s">
        <v>4</v>
      </c>
      <c r="O2" s="9" t="s">
        <v>10</v>
      </c>
      <c r="P2" s="9" t="s">
        <v>11</v>
      </c>
      <c r="Q2" s="11" t="s">
        <v>12</v>
      </c>
      <c r="R2" s="13" t="s">
        <v>13</v>
      </c>
      <c r="S2" s="14" t="s">
        <v>14</v>
      </c>
      <c r="T2" s="15" t="s">
        <v>15</v>
      </c>
      <c r="U2" s="12"/>
      <c r="V2" s="12"/>
      <c r="W2" s="16" t="s">
        <v>16</v>
      </c>
      <c r="X2" s="12" t="s">
        <v>17</v>
      </c>
      <c r="Y2" s="12"/>
      <c r="Z2" s="12"/>
      <c r="AA2" s="12"/>
      <c r="AB2" s="16" t="s">
        <v>17</v>
      </c>
      <c r="AC2" s="12" t="s">
        <v>18</v>
      </c>
      <c r="AD2" s="12"/>
      <c r="AE2" s="12"/>
      <c r="AF2" s="16" t="s">
        <v>19</v>
      </c>
      <c r="AG2" s="17" t="s">
        <v>20</v>
      </c>
      <c r="AH2" s="15" t="s">
        <v>21</v>
      </c>
      <c r="AI2" s="12"/>
      <c r="AJ2" s="12"/>
      <c r="AK2" s="16" t="s">
        <v>21</v>
      </c>
      <c r="AL2" s="12" t="s">
        <v>22</v>
      </c>
      <c r="AM2" s="12"/>
      <c r="AN2" s="12"/>
      <c r="AO2" s="12"/>
      <c r="AP2" s="16" t="s">
        <v>22</v>
      </c>
      <c r="AQ2" s="12" t="s">
        <v>23</v>
      </c>
      <c r="AR2" s="12"/>
      <c r="AS2" s="12"/>
      <c r="AT2" s="16" t="s">
        <v>23</v>
      </c>
      <c r="AU2" s="17" t="s">
        <v>24</v>
      </c>
      <c r="AV2" s="15" t="s">
        <v>25</v>
      </c>
      <c r="AW2" s="12"/>
      <c r="AX2" s="12"/>
      <c r="AY2" s="16" t="s">
        <v>25</v>
      </c>
      <c r="AZ2" s="12" t="s">
        <v>26</v>
      </c>
      <c r="BA2" s="12"/>
      <c r="BB2" s="12"/>
      <c r="BC2" s="12"/>
      <c r="BD2" s="16" t="s">
        <v>26</v>
      </c>
      <c r="BE2" s="12" t="s">
        <v>27</v>
      </c>
      <c r="BF2" s="12"/>
      <c r="BG2" s="12"/>
      <c r="BH2" s="16" t="s">
        <v>27</v>
      </c>
      <c r="BI2" s="17" t="s">
        <v>28</v>
      </c>
      <c r="BJ2" s="18" t="s">
        <v>29</v>
      </c>
    </row>
    <row r="3" spans="1:62" s="19" customFormat="1" ht="27.75" customHeight="1">
      <c r="A3" s="20"/>
      <c r="B3" s="21"/>
      <c r="C3" s="22"/>
      <c r="D3" s="23"/>
      <c r="E3" s="23"/>
      <c r="F3" s="24"/>
      <c r="G3" s="23"/>
      <c r="H3" s="23"/>
      <c r="I3" s="23"/>
      <c r="J3" s="25"/>
      <c r="K3" s="24"/>
      <c r="L3" s="26"/>
      <c r="M3" s="26"/>
      <c r="N3" s="23"/>
      <c r="O3" s="23"/>
      <c r="P3" s="23"/>
      <c r="Q3" s="25"/>
      <c r="R3" s="27"/>
      <c r="S3" s="28"/>
      <c r="T3" s="29"/>
      <c r="U3" s="26"/>
      <c r="V3" s="26"/>
      <c r="W3" s="30"/>
      <c r="X3" s="26"/>
      <c r="Y3" s="31"/>
      <c r="Z3" s="26"/>
      <c r="AA3" s="26"/>
      <c r="AB3" s="30"/>
      <c r="AC3" s="26"/>
      <c r="AD3" s="26"/>
      <c r="AE3" s="26"/>
      <c r="AF3" s="30"/>
      <c r="AG3" s="32"/>
      <c r="AH3" s="29"/>
      <c r="AI3" s="26"/>
      <c r="AJ3" s="26"/>
      <c r="AK3" s="30"/>
      <c r="AL3" s="26"/>
      <c r="AM3" s="31"/>
      <c r="AN3" s="26"/>
      <c r="AO3" s="26"/>
      <c r="AP3" s="30"/>
      <c r="AQ3" s="26"/>
      <c r="AR3" s="26"/>
      <c r="AS3" s="26"/>
      <c r="AT3" s="30"/>
      <c r="AU3" s="32"/>
      <c r="AV3" s="29"/>
      <c r="AW3" s="26"/>
      <c r="AX3" s="26"/>
      <c r="AY3" s="30"/>
      <c r="AZ3" s="26"/>
      <c r="BA3" s="31"/>
      <c r="BB3" s="26"/>
      <c r="BC3" s="26"/>
      <c r="BD3" s="30"/>
      <c r="BE3" s="26"/>
      <c r="BF3" s="26"/>
      <c r="BG3" s="26"/>
      <c r="BH3" s="30"/>
      <c r="BI3" s="32"/>
      <c r="BJ3" s="33"/>
    </row>
    <row r="4" spans="1:65" ht="18" customHeight="1">
      <c r="A4" s="34">
        <v>1</v>
      </c>
      <c r="B4" s="35">
        <v>2209</v>
      </c>
      <c r="C4" s="36" t="s">
        <v>30</v>
      </c>
      <c r="D4" s="37">
        <v>16950.54</v>
      </c>
      <c r="E4" s="37">
        <v>15.54</v>
      </c>
      <c r="F4" s="38">
        <f>D4-E4</f>
        <v>16935</v>
      </c>
      <c r="G4" s="37">
        <v>19775.64</v>
      </c>
      <c r="H4" s="37">
        <v>15.54</v>
      </c>
      <c r="I4" s="37"/>
      <c r="J4" s="37">
        <v>19.18</v>
      </c>
      <c r="K4" s="38">
        <f>G4+H4-I4-J4</f>
        <v>19772</v>
      </c>
      <c r="L4" s="37">
        <v>19775.64</v>
      </c>
      <c r="M4" s="39"/>
      <c r="N4" s="39"/>
      <c r="O4" s="39"/>
      <c r="P4" s="39">
        <v>19.18</v>
      </c>
      <c r="Q4" s="39"/>
      <c r="R4" s="40">
        <f>L4-M4-N4+O4+P4</f>
        <v>19794.82</v>
      </c>
      <c r="S4" s="41">
        <f>F4+K4+R4</f>
        <v>56501.82</v>
      </c>
      <c r="T4" s="42">
        <v>28212.89</v>
      </c>
      <c r="U4" s="39"/>
      <c r="V4" s="39"/>
      <c r="W4" s="38">
        <f>T4+U4-V4</f>
        <v>28212.89</v>
      </c>
      <c r="X4" s="37">
        <v>22331.21</v>
      </c>
      <c r="Y4" s="37"/>
      <c r="Z4" s="37"/>
      <c r="AA4" s="37"/>
      <c r="AB4" s="38">
        <f>X4+Y4-Z4-AA4</f>
        <v>22331.21</v>
      </c>
      <c r="AC4" s="37">
        <v>28212.89</v>
      </c>
      <c r="AD4" s="37"/>
      <c r="AE4" s="37"/>
      <c r="AF4" s="38">
        <f>AC4-AD4-AE4</f>
        <v>28212.89</v>
      </c>
      <c r="AG4" s="43">
        <f>W4+AB4+AF4</f>
        <v>78756.98999999999</v>
      </c>
      <c r="AH4" s="42">
        <v>28212.89</v>
      </c>
      <c r="AI4" s="39"/>
      <c r="AJ4" s="39"/>
      <c r="AK4" s="38">
        <f>AH4+AI4-AJ4</f>
        <v>28212.89</v>
      </c>
      <c r="AL4" s="37">
        <v>22035.09</v>
      </c>
      <c r="AM4" s="37"/>
      <c r="AN4" s="37"/>
      <c r="AO4" s="37"/>
      <c r="AP4" s="38">
        <f>AL4+AM4-AN4-AO4</f>
        <v>22035.09</v>
      </c>
      <c r="AQ4" s="37">
        <v>28212.89</v>
      </c>
      <c r="AR4" s="37"/>
      <c r="AS4" s="37"/>
      <c r="AT4" s="38">
        <f>AQ4-AR4-AS4</f>
        <v>28212.89</v>
      </c>
      <c r="AU4" s="43">
        <f>AK4+AP4+AT4</f>
        <v>78460.87</v>
      </c>
      <c r="AV4" s="42">
        <v>28212.89</v>
      </c>
      <c r="AW4" s="39"/>
      <c r="AX4" s="39"/>
      <c r="AY4" s="38">
        <f>AV4+AW4-AX4</f>
        <v>28212.89</v>
      </c>
      <c r="AZ4" s="37">
        <v>19469.55</v>
      </c>
      <c r="BA4" s="37"/>
      <c r="BB4" s="37"/>
      <c r="BC4" s="37"/>
      <c r="BD4" s="38">
        <f>AZ4+BA4-BB4-BC4</f>
        <v>19469.55</v>
      </c>
      <c r="BE4" s="37">
        <v>0</v>
      </c>
      <c r="BF4" s="37"/>
      <c r="BG4" s="37"/>
      <c r="BH4" s="38">
        <f>BE4-BF4-BG4</f>
        <v>0</v>
      </c>
      <c r="BI4" s="43">
        <f>AY4+BD4+BH4</f>
        <v>47682.44</v>
      </c>
      <c r="BJ4" s="44">
        <f>BI4+AU4+AG4+S4</f>
        <v>261402.12</v>
      </c>
      <c r="BM4" s="45"/>
    </row>
    <row r="5" spans="1:65" ht="18" customHeight="1">
      <c r="A5" s="34">
        <f>A4+1</f>
        <v>2</v>
      </c>
      <c r="B5" s="35">
        <v>1822</v>
      </c>
      <c r="C5" s="36" t="s">
        <v>31</v>
      </c>
      <c r="D5" s="37">
        <v>23308.21</v>
      </c>
      <c r="E5" s="37">
        <v>9.71</v>
      </c>
      <c r="F5" s="38">
        <f aca="true" t="shared" si="0" ref="F5:F36">D5-E5</f>
        <v>23298.5</v>
      </c>
      <c r="G5" s="37">
        <v>27192.92</v>
      </c>
      <c r="H5" s="37">
        <v>9.71</v>
      </c>
      <c r="I5" s="37"/>
      <c r="J5" s="37">
        <v>22.63</v>
      </c>
      <c r="K5" s="38">
        <f aca="true" t="shared" si="1" ref="K5:K36">G5+H5-I5-J5</f>
        <v>27179.999999999996</v>
      </c>
      <c r="L5" s="37">
        <v>27192.92</v>
      </c>
      <c r="M5" s="39"/>
      <c r="N5" s="39"/>
      <c r="O5" s="39"/>
      <c r="P5" s="39">
        <v>22.63</v>
      </c>
      <c r="Q5" s="39"/>
      <c r="R5" s="40">
        <f aca="true" t="shared" si="2" ref="R5:R36">L5-M5-N5+O5+P5</f>
        <v>27215.55</v>
      </c>
      <c r="S5" s="41">
        <f aca="true" t="shared" si="3" ref="S5:S38">F5+K5+R5</f>
        <v>77694.05</v>
      </c>
      <c r="T5" s="42">
        <v>35512.05</v>
      </c>
      <c r="U5" s="39"/>
      <c r="V5" s="39"/>
      <c r="W5" s="38">
        <f aca="true" t="shared" si="4" ref="W5:W38">T5+U5-V5</f>
        <v>35512.05</v>
      </c>
      <c r="X5" s="37">
        <v>28108.69</v>
      </c>
      <c r="Y5" s="37"/>
      <c r="Z5" s="37"/>
      <c r="AA5" s="37"/>
      <c r="AB5" s="38">
        <f aca="true" t="shared" si="5" ref="AB5:AB38">X5+Y5-Z5-AA5</f>
        <v>28108.69</v>
      </c>
      <c r="AC5" s="37">
        <v>35512.05</v>
      </c>
      <c r="AD5" s="37"/>
      <c r="AE5" s="37"/>
      <c r="AF5" s="38">
        <f aca="true" t="shared" si="6" ref="AF5:AF38">AC5-AD5-AE5</f>
        <v>35512.05</v>
      </c>
      <c r="AG5" s="43">
        <f aca="true" t="shared" si="7" ref="AG5:AG38">W5+AB5+AF5</f>
        <v>99132.79000000001</v>
      </c>
      <c r="AH5" s="42">
        <v>35512.05</v>
      </c>
      <c r="AI5" s="39"/>
      <c r="AJ5" s="39"/>
      <c r="AK5" s="38">
        <f aca="true" t="shared" si="8" ref="AK5:AK38">AH5+AI5-AJ5</f>
        <v>35512.05</v>
      </c>
      <c r="AL5" s="37">
        <v>27735.95</v>
      </c>
      <c r="AM5" s="37"/>
      <c r="AN5" s="37"/>
      <c r="AO5" s="37"/>
      <c r="AP5" s="38">
        <f aca="true" t="shared" si="9" ref="AP5:AP38">AL5+AM5-AN5-AO5</f>
        <v>27735.95</v>
      </c>
      <c r="AQ5" s="37">
        <v>35512.05</v>
      </c>
      <c r="AR5" s="37"/>
      <c r="AS5" s="37"/>
      <c r="AT5" s="38">
        <f aca="true" t="shared" si="10" ref="AT5:AT38">AQ5-AR5-AS5</f>
        <v>35512.05</v>
      </c>
      <c r="AU5" s="43">
        <f aca="true" t="shared" si="11" ref="AU5:AU38">AK5+AP5+AT5</f>
        <v>98760.05</v>
      </c>
      <c r="AV5" s="42">
        <v>35512.05</v>
      </c>
      <c r="AW5" s="39"/>
      <c r="AX5" s="39"/>
      <c r="AY5" s="38">
        <f aca="true" t="shared" si="12" ref="AY5:AY38">AV5+AW5-AX5</f>
        <v>35512.05</v>
      </c>
      <c r="AZ5" s="37">
        <v>24506.62</v>
      </c>
      <c r="BA5" s="37"/>
      <c r="BB5" s="37"/>
      <c r="BC5" s="37"/>
      <c r="BD5" s="38">
        <f aca="true" t="shared" si="13" ref="BD5:BD38">AZ5+BA5-BB5-BC5</f>
        <v>24506.62</v>
      </c>
      <c r="BE5" s="37">
        <v>0</v>
      </c>
      <c r="BF5" s="37"/>
      <c r="BG5" s="37"/>
      <c r="BH5" s="38">
        <f aca="true" t="shared" si="14" ref="BH5:BH38">BE5-BF5-BG5</f>
        <v>0</v>
      </c>
      <c r="BI5" s="43">
        <f aca="true" t="shared" si="15" ref="BI5:BI38">AY5+BD5+BH5</f>
        <v>60018.67</v>
      </c>
      <c r="BJ5" s="44">
        <f aca="true" t="shared" si="16" ref="BJ5:BJ38">BI5+AU5+AG5+S5</f>
        <v>335605.56</v>
      </c>
      <c r="BM5" s="45"/>
    </row>
    <row r="6" spans="1:65" ht="33.75" customHeight="1">
      <c r="A6" s="34">
        <f aca="true" t="shared" si="17" ref="A6:A38">A5+1</f>
        <v>3</v>
      </c>
      <c r="B6" s="35">
        <v>3359</v>
      </c>
      <c r="C6" s="36" t="s">
        <v>32</v>
      </c>
      <c r="D6" s="37">
        <v>20580.32</v>
      </c>
      <c r="E6" s="37">
        <v>0.32</v>
      </c>
      <c r="F6" s="38">
        <f t="shared" si="0"/>
        <v>20580</v>
      </c>
      <c r="G6" s="37">
        <v>24010.37</v>
      </c>
      <c r="H6" s="37">
        <v>0.32</v>
      </c>
      <c r="I6" s="37"/>
      <c r="J6" s="37">
        <v>22.19</v>
      </c>
      <c r="K6" s="38">
        <f t="shared" si="1"/>
        <v>23988.5</v>
      </c>
      <c r="L6" s="37">
        <v>24010.37</v>
      </c>
      <c r="M6" s="39"/>
      <c r="N6" s="39"/>
      <c r="O6" s="39"/>
      <c r="P6" s="39">
        <v>22.19</v>
      </c>
      <c r="Q6" s="39"/>
      <c r="R6" s="40">
        <f t="shared" si="2"/>
        <v>24032.559999999998</v>
      </c>
      <c r="S6" s="41">
        <f t="shared" si="3"/>
        <v>68601.06</v>
      </c>
      <c r="T6" s="42">
        <v>27833.99</v>
      </c>
      <c r="U6" s="39"/>
      <c r="V6" s="39"/>
      <c r="W6" s="38">
        <f t="shared" si="4"/>
        <v>27833.99</v>
      </c>
      <c r="X6" s="37">
        <v>22031.31</v>
      </c>
      <c r="Y6" s="37"/>
      <c r="Z6" s="37"/>
      <c r="AA6" s="37"/>
      <c r="AB6" s="38">
        <f t="shared" si="5"/>
        <v>22031.31</v>
      </c>
      <c r="AC6" s="37">
        <v>27833.99</v>
      </c>
      <c r="AD6" s="37"/>
      <c r="AE6" s="37"/>
      <c r="AF6" s="38">
        <f t="shared" si="6"/>
        <v>27833.99</v>
      </c>
      <c r="AG6" s="43">
        <f t="shared" si="7"/>
        <v>77699.29000000001</v>
      </c>
      <c r="AH6" s="42">
        <v>27833.99</v>
      </c>
      <c r="AI6" s="39"/>
      <c r="AJ6" s="39"/>
      <c r="AK6" s="38">
        <f t="shared" si="8"/>
        <v>27833.99</v>
      </c>
      <c r="AL6" s="37">
        <v>21739.16</v>
      </c>
      <c r="AM6" s="37"/>
      <c r="AN6" s="37"/>
      <c r="AO6" s="37"/>
      <c r="AP6" s="38">
        <f t="shared" si="9"/>
        <v>21739.16</v>
      </c>
      <c r="AQ6" s="37">
        <v>27833.99</v>
      </c>
      <c r="AR6" s="37"/>
      <c r="AS6" s="37"/>
      <c r="AT6" s="38">
        <f t="shared" si="10"/>
        <v>27833.99</v>
      </c>
      <c r="AU6" s="43">
        <f t="shared" si="11"/>
        <v>77407.14</v>
      </c>
      <c r="AV6" s="42">
        <v>27833.99</v>
      </c>
      <c r="AW6" s="39"/>
      <c r="AX6" s="39"/>
      <c r="AY6" s="38">
        <f t="shared" si="12"/>
        <v>27833.99</v>
      </c>
      <c r="AZ6" s="37">
        <v>19208</v>
      </c>
      <c r="BA6" s="37"/>
      <c r="BB6" s="37"/>
      <c r="BC6" s="37"/>
      <c r="BD6" s="38">
        <f t="shared" si="13"/>
        <v>19208</v>
      </c>
      <c r="BE6" s="37">
        <v>0</v>
      </c>
      <c r="BF6" s="37"/>
      <c r="BG6" s="37"/>
      <c r="BH6" s="38">
        <f t="shared" si="14"/>
        <v>0</v>
      </c>
      <c r="BI6" s="43">
        <f t="shared" si="15"/>
        <v>47041.990000000005</v>
      </c>
      <c r="BJ6" s="44">
        <f t="shared" si="16"/>
        <v>270749.48</v>
      </c>
      <c r="BM6" s="45"/>
    </row>
    <row r="7" spans="1:65" ht="18" customHeight="1">
      <c r="A7" s="34">
        <f t="shared" si="17"/>
        <v>4</v>
      </c>
      <c r="B7" s="35">
        <v>2663</v>
      </c>
      <c r="C7" s="46" t="s">
        <v>33</v>
      </c>
      <c r="D7" s="37">
        <v>13059.83</v>
      </c>
      <c r="E7" s="37">
        <v>37.83</v>
      </c>
      <c r="F7" s="38">
        <f t="shared" si="0"/>
        <v>13022</v>
      </c>
      <c r="G7" s="37">
        <v>15236.48</v>
      </c>
      <c r="H7" s="37">
        <v>37.83</v>
      </c>
      <c r="I7" s="37"/>
      <c r="J7" s="37">
        <v>8.31</v>
      </c>
      <c r="K7" s="38">
        <f t="shared" si="1"/>
        <v>15266</v>
      </c>
      <c r="L7" s="37">
        <v>15236.48</v>
      </c>
      <c r="M7" s="39"/>
      <c r="N7" s="39"/>
      <c r="O7" s="39"/>
      <c r="P7" s="39">
        <v>8.31</v>
      </c>
      <c r="Q7" s="39"/>
      <c r="R7" s="40">
        <f t="shared" si="2"/>
        <v>15244.789999999999</v>
      </c>
      <c r="S7" s="41">
        <f t="shared" si="3"/>
        <v>43532.79</v>
      </c>
      <c r="T7" s="42">
        <v>19364.06</v>
      </c>
      <c r="U7" s="39"/>
      <c r="V7" s="39"/>
      <c r="W7" s="38">
        <f t="shared" si="4"/>
        <v>19364.06</v>
      </c>
      <c r="X7" s="37">
        <v>15327.14</v>
      </c>
      <c r="Y7" s="37"/>
      <c r="Z7" s="37"/>
      <c r="AA7" s="37"/>
      <c r="AB7" s="38">
        <f t="shared" si="5"/>
        <v>15327.14</v>
      </c>
      <c r="AC7" s="37">
        <v>19364.06</v>
      </c>
      <c r="AD7" s="37"/>
      <c r="AE7" s="37"/>
      <c r="AF7" s="38">
        <f t="shared" si="6"/>
        <v>19364.06</v>
      </c>
      <c r="AG7" s="43">
        <f t="shared" si="7"/>
        <v>54055.259999999995</v>
      </c>
      <c r="AH7" s="42">
        <v>19364.06</v>
      </c>
      <c r="AI7" s="39"/>
      <c r="AJ7" s="39"/>
      <c r="AK7" s="38">
        <f t="shared" si="8"/>
        <v>19364.06</v>
      </c>
      <c r="AL7" s="37">
        <v>15123.9</v>
      </c>
      <c r="AM7" s="37"/>
      <c r="AN7" s="37"/>
      <c r="AO7" s="37"/>
      <c r="AP7" s="38">
        <f t="shared" si="9"/>
        <v>15123.9</v>
      </c>
      <c r="AQ7" s="37">
        <v>19364.06</v>
      </c>
      <c r="AR7" s="37"/>
      <c r="AS7" s="37"/>
      <c r="AT7" s="38">
        <f t="shared" si="10"/>
        <v>19364.06</v>
      </c>
      <c r="AU7" s="43">
        <f t="shared" si="11"/>
        <v>53852.020000000004</v>
      </c>
      <c r="AV7" s="42">
        <v>19364.06</v>
      </c>
      <c r="AW7" s="39"/>
      <c r="AX7" s="39"/>
      <c r="AY7" s="38">
        <f t="shared" si="12"/>
        <v>19364.06</v>
      </c>
      <c r="AZ7" s="37">
        <v>13363</v>
      </c>
      <c r="BA7" s="37"/>
      <c r="BB7" s="37"/>
      <c r="BC7" s="37"/>
      <c r="BD7" s="38">
        <f t="shared" si="13"/>
        <v>13363</v>
      </c>
      <c r="BE7" s="37">
        <v>0</v>
      </c>
      <c r="BF7" s="37"/>
      <c r="BG7" s="37"/>
      <c r="BH7" s="38">
        <f t="shared" si="14"/>
        <v>0</v>
      </c>
      <c r="BI7" s="43">
        <f t="shared" si="15"/>
        <v>32727.06</v>
      </c>
      <c r="BJ7" s="44">
        <f t="shared" si="16"/>
        <v>184167.13</v>
      </c>
      <c r="BM7" s="45"/>
    </row>
    <row r="8" spans="1:65" ht="18" customHeight="1">
      <c r="A8" s="34">
        <f t="shared" si="17"/>
        <v>5</v>
      </c>
      <c r="B8" s="35">
        <v>2213</v>
      </c>
      <c r="C8" s="36" t="s">
        <v>34</v>
      </c>
      <c r="D8" s="37">
        <v>19489.73</v>
      </c>
      <c r="E8" s="37">
        <v>16.73</v>
      </c>
      <c r="F8" s="38">
        <f t="shared" si="0"/>
        <v>19473</v>
      </c>
      <c r="G8" s="37">
        <v>22738.02</v>
      </c>
      <c r="H8" s="37">
        <v>16.73</v>
      </c>
      <c r="I8" s="37"/>
      <c r="J8" s="37">
        <v>29.25</v>
      </c>
      <c r="K8" s="38">
        <f t="shared" si="1"/>
        <v>22725.5</v>
      </c>
      <c r="L8" s="37">
        <v>22738.02</v>
      </c>
      <c r="M8" s="39"/>
      <c r="N8" s="39"/>
      <c r="O8" s="39"/>
      <c r="P8" s="39">
        <v>29.25</v>
      </c>
      <c r="Q8" s="39"/>
      <c r="R8" s="40">
        <f t="shared" si="2"/>
        <v>22767.27</v>
      </c>
      <c r="S8" s="41">
        <f t="shared" si="3"/>
        <v>64965.770000000004</v>
      </c>
      <c r="T8" s="42">
        <v>27579.04</v>
      </c>
      <c r="U8" s="39"/>
      <c r="V8" s="39"/>
      <c r="W8" s="38">
        <f t="shared" si="4"/>
        <v>27579.04</v>
      </c>
      <c r="X8" s="37">
        <v>21829.51</v>
      </c>
      <c r="Y8" s="37"/>
      <c r="Z8" s="37"/>
      <c r="AA8" s="37"/>
      <c r="AB8" s="38">
        <f t="shared" si="5"/>
        <v>21829.51</v>
      </c>
      <c r="AC8" s="37">
        <v>27579.04</v>
      </c>
      <c r="AD8" s="37"/>
      <c r="AE8" s="37"/>
      <c r="AF8" s="38">
        <f t="shared" si="6"/>
        <v>27579.04</v>
      </c>
      <c r="AG8" s="43">
        <f t="shared" si="7"/>
        <v>76987.59</v>
      </c>
      <c r="AH8" s="42">
        <v>27579.04</v>
      </c>
      <c r="AI8" s="39"/>
      <c r="AJ8" s="39"/>
      <c r="AK8" s="38">
        <f t="shared" si="8"/>
        <v>27579.04</v>
      </c>
      <c r="AL8" s="37">
        <v>21540.04</v>
      </c>
      <c r="AM8" s="37"/>
      <c r="AN8" s="37"/>
      <c r="AO8" s="37"/>
      <c r="AP8" s="38">
        <f t="shared" si="9"/>
        <v>21540.04</v>
      </c>
      <c r="AQ8" s="37">
        <v>27579.04</v>
      </c>
      <c r="AR8" s="37"/>
      <c r="AS8" s="37"/>
      <c r="AT8" s="38">
        <f t="shared" si="10"/>
        <v>27579.04</v>
      </c>
      <c r="AU8" s="43">
        <f t="shared" si="11"/>
        <v>76698.12</v>
      </c>
      <c r="AV8" s="42">
        <v>27579.04</v>
      </c>
      <c r="AW8" s="39"/>
      <c r="AX8" s="39"/>
      <c r="AY8" s="38">
        <f t="shared" si="12"/>
        <v>27579.04</v>
      </c>
      <c r="AZ8" s="37">
        <v>19032.06</v>
      </c>
      <c r="BA8" s="37"/>
      <c r="BB8" s="37"/>
      <c r="BC8" s="37"/>
      <c r="BD8" s="38">
        <f t="shared" si="13"/>
        <v>19032.06</v>
      </c>
      <c r="BE8" s="37">
        <v>0</v>
      </c>
      <c r="BF8" s="37"/>
      <c r="BG8" s="37"/>
      <c r="BH8" s="38">
        <f t="shared" si="14"/>
        <v>0</v>
      </c>
      <c r="BI8" s="43">
        <f t="shared" si="15"/>
        <v>46611.100000000006</v>
      </c>
      <c r="BJ8" s="44">
        <f t="shared" si="16"/>
        <v>265262.58</v>
      </c>
      <c r="BM8" s="45"/>
    </row>
    <row r="9" spans="1:65" ht="18" customHeight="1">
      <c r="A9" s="34">
        <f t="shared" si="17"/>
        <v>6</v>
      </c>
      <c r="B9" s="47">
        <v>3360</v>
      </c>
      <c r="C9" s="48" t="s">
        <v>35</v>
      </c>
      <c r="D9" s="49">
        <v>8109.74</v>
      </c>
      <c r="E9" s="49">
        <v>171.74</v>
      </c>
      <c r="F9" s="38">
        <f t="shared" si="0"/>
        <v>7938</v>
      </c>
      <c r="G9" s="49">
        <v>9461.36</v>
      </c>
      <c r="H9" s="49">
        <v>171.74</v>
      </c>
      <c r="I9" s="49"/>
      <c r="J9" s="49">
        <v>421.6</v>
      </c>
      <c r="K9" s="38">
        <f t="shared" si="1"/>
        <v>9211.5</v>
      </c>
      <c r="L9" s="49">
        <v>9461.36</v>
      </c>
      <c r="M9" s="50"/>
      <c r="N9" s="50"/>
      <c r="O9" s="50"/>
      <c r="P9" s="50">
        <v>421.6</v>
      </c>
      <c r="Q9" s="50"/>
      <c r="R9" s="40">
        <f t="shared" si="2"/>
        <v>9882.960000000001</v>
      </c>
      <c r="S9" s="41">
        <f t="shared" si="3"/>
        <v>27032.46</v>
      </c>
      <c r="T9" s="42">
        <v>15586.72</v>
      </c>
      <c r="U9" s="39"/>
      <c r="V9" s="39"/>
      <c r="W9" s="38">
        <f t="shared" si="4"/>
        <v>15586.72</v>
      </c>
      <c r="X9" s="37">
        <v>12337.28</v>
      </c>
      <c r="Y9" s="37"/>
      <c r="Z9" s="37"/>
      <c r="AA9" s="37"/>
      <c r="AB9" s="38">
        <f t="shared" si="5"/>
        <v>12337.28</v>
      </c>
      <c r="AC9" s="37">
        <v>15586.72</v>
      </c>
      <c r="AD9" s="37"/>
      <c r="AE9" s="37"/>
      <c r="AF9" s="38">
        <f t="shared" si="6"/>
        <v>15586.72</v>
      </c>
      <c r="AG9" s="43">
        <f t="shared" si="7"/>
        <v>43510.72</v>
      </c>
      <c r="AH9" s="42">
        <v>15586.72</v>
      </c>
      <c r="AI9" s="39"/>
      <c r="AJ9" s="39"/>
      <c r="AK9" s="38">
        <f t="shared" si="8"/>
        <v>15586.72</v>
      </c>
      <c r="AL9" s="37">
        <v>12173.68</v>
      </c>
      <c r="AM9" s="37"/>
      <c r="AN9" s="37"/>
      <c r="AO9" s="37"/>
      <c r="AP9" s="38">
        <f t="shared" si="9"/>
        <v>12173.68</v>
      </c>
      <c r="AQ9" s="37">
        <v>15586.72</v>
      </c>
      <c r="AR9" s="37"/>
      <c r="AS9" s="37"/>
      <c r="AT9" s="38">
        <f t="shared" si="10"/>
        <v>15586.72</v>
      </c>
      <c r="AU9" s="43">
        <f t="shared" si="11"/>
        <v>43347.12</v>
      </c>
      <c r="AV9" s="42">
        <v>15586.72</v>
      </c>
      <c r="AW9" s="39"/>
      <c r="AX9" s="39"/>
      <c r="AY9" s="38">
        <f t="shared" si="12"/>
        <v>15586.72</v>
      </c>
      <c r="AZ9" s="37">
        <v>10756.27</v>
      </c>
      <c r="BA9" s="37"/>
      <c r="BB9" s="37"/>
      <c r="BC9" s="37"/>
      <c r="BD9" s="38">
        <f t="shared" si="13"/>
        <v>10756.27</v>
      </c>
      <c r="BE9" s="37">
        <v>0</v>
      </c>
      <c r="BF9" s="37"/>
      <c r="BG9" s="37"/>
      <c r="BH9" s="38">
        <f t="shared" si="14"/>
        <v>0</v>
      </c>
      <c r="BI9" s="43">
        <f t="shared" si="15"/>
        <v>26342.989999999998</v>
      </c>
      <c r="BJ9" s="44">
        <f t="shared" si="16"/>
        <v>140233.29</v>
      </c>
      <c r="BM9" s="45"/>
    </row>
    <row r="10" spans="1:65" ht="18" customHeight="1">
      <c r="A10" s="34">
        <f t="shared" si="17"/>
        <v>7</v>
      </c>
      <c r="B10" s="35">
        <v>2370</v>
      </c>
      <c r="C10" s="36" t="s">
        <v>36</v>
      </c>
      <c r="D10" s="37">
        <v>7868.09</v>
      </c>
      <c r="E10" s="37">
        <v>16.09</v>
      </c>
      <c r="F10" s="38">
        <f t="shared" si="0"/>
        <v>7852</v>
      </c>
      <c r="G10" s="37">
        <v>9179.44</v>
      </c>
      <c r="H10" s="37">
        <v>16.09</v>
      </c>
      <c r="I10" s="37">
        <v>1409.04</v>
      </c>
      <c r="J10" s="37">
        <v>16.49</v>
      </c>
      <c r="K10" s="38">
        <f t="shared" si="1"/>
        <v>7770.000000000001</v>
      </c>
      <c r="L10" s="37">
        <v>9179.44</v>
      </c>
      <c r="M10" s="39"/>
      <c r="N10" s="39">
        <v>1409.04</v>
      </c>
      <c r="O10" s="39"/>
      <c r="P10" s="39">
        <v>16.49</v>
      </c>
      <c r="Q10" s="39"/>
      <c r="R10" s="40">
        <f t="shared" si="2"/>
        <v>7786.89</v>
      </c>
      <c r="S10" s="41">
        <f t="shared" si="3"/>
        <v>23408.89</v>
      </c>
      <c r="T10" s="42">
        <v>9475.12</v>
      </c>
      <c r="U10" s="39"/>
      <c r="V10" s="39"/>
      <c r="W10" s="38">
        <f t="shared" si="4"/>
        <v>9475.12</v>
      </c>
      <c r="X10" s="37">
        <v>7499.8</v>
      </c>
      <c r="Y10" s="37"/>
      <c r="Z10" s="37"/>
      <c r="AA10" s="37"/>
      <c r="AB10" s="38">
        <f t="shared" si="5"/>
        <v>7499.8</v>
      </c>
      <c r="AC10" s="37">
        <v>9475.12</v>
      </c>
      <c r="AD10" s="37"/>
      <c r="AE10" s="37"/>
      <c r="AF10" s="38">
        <f t="shared" si="6"/>
        <v>9475.12</v>
      </c>
      <c r="AG10" s="43">
        <f t="shared" si="7"/>
        <v>26450.04</v>
      </c>
      <c r="AH10" s="42">
        <v>9475.12</v>
      </c>
      <c r="AI10" s="39"/>
      <c r="AJ10" s="39"/>
      <c r="AK10" s="38">
        <f t="shared" si="8"/>
        <v>9475.12</v>
      </c>
      <c r="AL10" s="37">
        <v>7400.35</v>
      </c>
      <c r="AM10" s="37"/>
      <c r="AN10" s="37"/>
      <c r="AO10" s="37"/>
      <c r="AP10" s="38">
        <f t="shared" si="9"/>
        <v>7400.35</v>
      </c>
      <c r="AQ10" s="37">
        <v>9475.12</v>
      </c>
      <c r="AR10" s="37"/>
      <c r="AS10" s="37"/>
      <c r="AT10" s="38">
        <f t="shared" si="10"/>
        <v>9475.12</v>
      </c>
      <c r="AU10" s="43">
        <f t="shared" si="11"/>
        <v>26350.590000000004</v>
      </c>
      <c r="AV10" s="42">
        <v>9475.12</v>
      </c>
      <c r="AW10" s="39"/>
      <c r="AX10" s="39"/>
      <c r="AY10" s="38">
        <f t="shared" si="12"/>
        <v>9475.12</v>
      </c>
      <c r="AZ10" s="37">
        <v>6538.71</v>
      </c>
      <c r="BA10" s="37"/>
      <c r="BB10" s="37"/>
      <c r="BC10" s="37"/>
      <c r="BD10" s="38">
        <f t="shared" si="13"/>
        <v>6538.71</v>
      </c>
      <c r="BE10" s="37">
        <v>0</v>
      </c>
      <c r="BF10" s="37"/>
      <c r="BG10" s="37"/>
      <c r="BH10" s="38">
        <f t="shared" si="14"/>
        <v>0</v>
      </c>
      <c r="BI10" s="43">
        <f t="shared" si="15"/>
        <v>16013.830000000002</v>
      </c>
      <c r="BJ10" s="44">
        <f t="shared" si="16"/>
        <v>92223.35</v>
      </c>
      <c r="BM10" s="45"/>
    </row>
    <row r="11" spans="1:65" ht="18" customHeight="1">
      <c r="A11" s="34">
        <f t="shared" si="17"/>
        <v>8</v>
      </c>
      <c r="B11" s="35">
        <v>2838</v>
      </c>
      <c r="C11" s="36" t="s">
        <v>37</v>
      </c>
      <c r="D11" s="37">
        <v>16792.22</v>
      </c>
      <c r="E11" s="37">
        <v>25.72</v>
      </c>
      <c r="F11" s="38">
        <f t="shared" si="0"/>
        <v>16766.5</v>
      </c>
      <c r="G11" s="37">
        <v>19590.91</v>
      </c>
      <c r="H11" s="37">
        <v>25.72</v>
      </c>
      <c r="I11" s="37"/>
      <c r="J11" s="37">
        <v>6.13</v>
      </c>
      <c r="K11" s="38">
        <f t="shared" si="1"/>
        <v>19610.5</v>
      </c>
      <c r="L11" s="37">
        <v>19590.91</v>
      </c>
      <c r="M11" s="39"/>
      <c r="N11" s="39"/>
      <c r="O11" s="39"/>
      <c r="P11" s="39">
        <v>6.13</v>
      </c>
      <c r="Q11" s="39"/>
      <c r="R11" s="40">
        <f t="shared" si="2"/>
        <v>19597.04</v>
      </c>
      <c r="S11" s="41">
        <f t="shared" si="3"/>
        <v>55974.04</v>
      </c>
      <c r="T11" s="42">
        <v>22017.12</v>
      </c>
      <c r="U11" s="39"/>
      <c r="V11" s="39"/>
      <c r="W11" s="38">
        <f t="shared" si="4"/>
        <v>22017.12</v>
      </c>
      <c r="X11" s="37">
        <v>17427.1</v>
      </c>
      <c r="Y11" s="37"/>
      <c r="Z11" s="37"/>
      <c r="AA11" s="37"/>
      <c r="AB11" s="38">
        <f t="shared" si="5"/>
        <v>17427.1</v>
      </c>
      <c r="AC11" s="37">
        <v>22017.12</v>
      </c>
      <c r="AD11" s="37"/>
      <c r="AE11" s="37"/>
      <c r="AF11" s="38">
        <f t="shared" si="6"/>
        <v>22017.12</v>
      </c>
      <c r="AG11" s="43">
        <f t="shared" si="7"/>
        <v>61461.34</v>
      </c>
      <c r="AH11" s="42">
        <v>22017.12</v>
      </c>
      <c r="AI11" s="39"/>
      <c r="AJ11" s="39"/>
      <c r="AK11" s="38">
        <f t="shared" si="8"/>
        <v>22017.12</v>
      </c>
      <c r="AL11" s="37">
        <v>17196.01</v>
      </c>
      <c r="AM11" s="37"/>
      <c r="AN11" s="37"/>
      <c r="AO11" s="37"/>
      <c r="AP11" s="38">
        <f t="shared" si="9"/>
        <v>17196.01</v>
      </c>
      <c r="AQ11" s="37">
        <v>22017.12</v>
      </c>
      <c r="AR11" s="37"/>
      <c r="AS11" s="37"/>
      <c r="AT11" s="38">
        <f t="shared" si="10"/>
        <v>22017.12</v>
      </c>
      <c r="AU11" s="43">
        <f t="shared" si="11"/>
        <v>61230.25</v>
      </c>
      <c r="AV11" s="42">
        <v>22017.12</v>
      </c>
      <c r="AW11" s="39"/>
      <c r="AX11" s="39"/>
      <c r="AY11" s="38">
        <f t="shared" si="12"/>
        <v>22017.12</v>
      </c>
      <c r="AZ11" s="37">
        <v>15193.86</v>
      </c>
      <c r="BA11" s="37"/>
      <c r="BB11" s="37"/>
      <c r="BC11" s="37"/>
      <c r="BD11" s="38">
        <f t="shared" si="13"/>
        <v>15193.86</v>
      </c>
      <c r="BE11" s="37">
        <v>0</v>
      </c>
      <c r="BF11" s="37"/>
      <c r="BG11" s="37"/>
      <c r="BH11" s="38">
        <f t="shared" si="14"/>
        <v>0</v>
      </c>
      <c r="BI11" s="43">
        <f t="shared" si="15"/>
        <v>37210.979999999996</v>
      </c>
      <c r="BJ11" s="44">
        <f t="shared" si="16"/>
        <v>215876.61000000002</v>
      </c>
      <c r="BM11" s="45"/>
    </row>
    <row r="12" spans="1:65" ht="22.5" customHeight="1">
      <c r="A12" s="34">
        <f t="shared" si="17"/>
        <v>9</v>
      </c>
      <c r="B12" s="35">
        <v>3328</v>
      </c>
      <c r="C12" s="51" t="s">
        <v>38</v>
      </c>
      <c r="D12" s="37">
        <v>28909.14</v>
      </c>
      <c r="E12" s="37">
        <v>377.14</v>
      </c>
      <c r="F12" s="38">
        <f t="shared" si="0"/>
        <v>28532</v>
      </c>
      <c r="G12" s="37">
        <v>33727.33</v>
      </c>
      <c r="H12" s="37">
        <v>0</v>
      </c>
      <c r="I12" s="37">
        <f>629.73+1174.69</f>
        <v>1804.42</v>
      </c>
      <c r="J12" s="37">
        <v>23.91</v>
      </c>
      <c r="K12" s="38">
        <f t="shared" si="1"/>
        <v>31899.000000000004</v>
      </c>
      <c r="L12" s="37">
        <v>33727.33</v>
      </c>
      <c r="M12" s="39"/>
      <c r="N12" s="39">
        <v>1174.69</v>
      </c>
      <c r="O12" s="39"/>
      <c r="P12" s="39">
        <v>23.91</v>
      </c>
      <c r="Q12" s="39"/>
      <c r="R12" s="40">
        <f t="shared" si="2"/>
        <v>32576.550000000003</v>
      </c>
      <c r="S12" s="41">
        <f t="shared" si="3"/>
        <v>93007.55</v>
      </c>
      <c r="T12" s="42">
        <v>39506.08</v>
      </c>
      <c r="U12" s="39"/>
      <c r="V12" s="39"/>
      <c r="W12" s="38">
        <f t="shared" si="4"/>
        <v>39506.08</v>
      </c>
      <c r="X12" s="37">
        <v>31270.06</v>
      </c>
      <c r="Y12" s="37"/>
      <c r="Z12" s="37"/>
      <c r="AA12" s="37"/>
      <c r="AB12" s="38">
        <f t="shared" si="5"/>
        <v>31270.06</v>
      </c>
      <c r="AC12" s="37">
        <v>39506.08</v>
      </c>
      <c r="AD12" s="37"/>
      <c r="AE12" s="37"/>
      <c r="AF12" s="38">
        <f t="shared" si="6"/>
        <v>39506.08</v>
      </c>
      <c r="AG12" s="43">
        <f t="shared" si="7"/>
        <v>110282.22</v>
      </c>
      <c r="AH12" s="42">
        <v>39506.08</v>
      </c>
      <c r="AI12" s="39"/>
      <c r="AJ12" s="39"/>
      <c r="AK12" s="38">
        <f t="shared" si="8"/>
        <v>39506.08</v>
      </c>
      <c r="AL12" s="37">
        <v>30855.4</v>
      </c>
      <c r="AM12" s="37"/>
      <c r="AN12" s="37"/>
      <c r="AO12" s="37"/>
      <c r="AP12" s="38">
        <f t="shared" si="9"/>
        <v>30855.4</v>
      </c>
      <c r="AQ12" s="37">
        <v>39506.08</v>
      </c>
      <c r="AR12" s="37"/>
      <c r="AS12" s="37"/>
      <c r="AT12" s="38">
        <f t="shared" si="10"/>
        <v>39506.08</v>
      </c>
      <c r="AU12" s="43">
        <f t="shared" si="11"/>
        <v>109867.56000000001</v>
      </c>
      <c r="AV12" s="42">
        <v>39506.08</v>
      </c>
      <c r="AW12" s="39"/>
      <c r="AX12" s="39"/>
      <c r="AY12" s="38">
        <f t="shared" si="12"/>
        <v>39506.08</v>
      </c>
      <c r="AZ12" s="37">
        <v>27262.84</v>
      </c>
      <c r="BA12" s="37"/>
      <c r="BB12" s="37"/>
      <c r="BC12" s="37"/>
      <c r="BD12" s="38">
        <f t="shared" si="13"/>
        <v>27262.84</v>
      </c>
      <c r="BE12" s="37">
        <v>0</v>
      </c>
      <c r="BF12" s="37"/>
      <c r="BG12" s="37"/>
      <c r="BH12" s="38">
        <f t="shared" si="14"/>
        <v>0</v>
      </c>
      <c r="BI12" s="43">
        <f t="shared" si="15"/>
        <v>66768.92</v>
      </c>
      <c r="BJ12" s="44">
        <f t="shared" si="16"/>
        <v>379926.25</v>
      </c>
      <c r="BM12" s="45"/>
    </row>
    <row r="13" spans="1:65" ht="18" customHeight="1">
      <c r="A13" s="34">
        <f t="shared" si="17"/>
        <v>10</v>
      </c>
      <c r="B13" s="35">
        <v>2722</v>
      </c>
      <c r="C13" s="36" t="s">
        <v>39</v>
      </c>
      <c r="D13" s="37">
        <v>14473.39</v>
      </c>
      <c r="E13" s="37">
        <v>13.39</v>
      </c>
      <c r="F13" s="38">
        <f t="shared" si="0"/>
        <v>14460</v>
      </c>
      <c r="G13" s="37">
        <v>16885.63</v>
      </c>
      <c r="H13" s="37">
        <v>13.39</v>
      </c>
      <c r="I13" s="37"/>
      <c r="J13" s="37">
        <v>37.02</v>
      </c>
      <c r="K13" s="38">
        <f t="shared" si="1"/>
        <v>16862</v>
      </c>
      <c r="L13" s="37">
        <v>16885.63</v>
      </c>
      <c r="M13" s="39"/>
      <c r="N13" s="39"/>
      <c r="O13" s="39"/>
      <c r="P13" s="39">
        <v>37.02</v>
      </c>
      <c r="Q13" s="39"/>
      <c r="R13" s="40">
        <f t="shared" si="2"/>
        <v>16922.65</v>
      </c>
      <c r="S13" s="41">
        <f t="shared" si="3"/>
        <v>48244.65</v>
      </c>
      <c r="T13" s="42">
        <v>21343.68</v>
      </c>
      <c r="U13" s="39"/>
      <c r="V13" s="39"/>
      <c r="W13" s="38">
        <f t="shared" si="4"/>
        <v>21343.68</v>
      </c>
      <c r="X13" s="37">
        <v>16894.06</v>
      </c>
      <c r="Y13" s="37"/>
      <c r="Z13" s="37"/>
      <c r="AA13" s="37"/>
      <c r="AB13" s="38">
        <f t="shared" si="5"/>
        <v>16894.06</v>
      </c>
      <c r="AC13" s="37">
        <v>21343.68</v>
      </c>
      <c r="AD13" s="37"/>
      <c r="AE13" s="37"/>
      <c r="AF13" s="38">
        <f t="shared" si="6"/>
        <v>21343.68</v>
      </c>
      <c r="AG13" s="43">
        <f t="shared" si="7"/>
        <v>59581.420000000006</v>
      </c>
      <c r="AH13" s="42">
        <v>21343.68</v>
      </c>
      <c r="AI13" s="39"/>
      <c r="AJ13" s="39"/>
      <c r="AK13" s="38">
        <f t="shared" si="8"/>
        <v>21343.68</v>
      </c>
      <c r="AL13" s="37">
        <v>16670.04</v>
      </c>
      <c r="AM13" s="37"/>
      <c r="AN13" s="37"/>
      <c r="AO13" s="37"/>
      <c r="AP13" s="38">
        <f t="shared" si="9"/>
        <v>16670.04</v>
      </c>
      <c r="AQ13" s="37">
        <v>21343.68</v>
      </c>
      <c r="AR13" s="37"/>
      <c r="AS13" s="37"/>
      <c r="AT13" s="38">
        <f t="shared" si="10"/>
        <v>21343.68</v>
      </c>
      <c r="AU13" s="43">
        <f t="shared" si="11"/>
        <v>59357.4</v>
      </c>
      <c r="AV13" s="42">
        <v>21343.68</v>
      </c>
      <c r="AW13" s="39"/>
      <c r="AX13" s="39"/>
      <c r="AY13" s="38">
        <f t="shared" si="12"/>
        <v>21343.68</v>
      </c>
      <c r="AZ13" s="37">
        <v>14729.11</v>
      </c>
      <c r="BA13" s="37"/>
      <c r="BB13" s="37"/>
      <c r="BC13" s="37"/>
      <c r="BD13" s="38">
        <f t="shared" si="13"/>
        <v>14729.11</v>
      </c>
      <c r="BE13" s="37">
        <v>0</v>
      </c>
      <c r="BF13" s="37"/>
      <c r="BG13" s="37"/>
      <c r="BH13" s="38">
        <f t="shared" si="14"/>
        <v>0</v>
      </c>
      <c r="BI13" s="43">
        <f t="shared" si="15"/>
        <v>36072.79</v>
      </c>
      <c r="BJ13" s="44">
        <f t="shared" si="16"/>
        <v>203256.26</v>
      </c>
      <c r="BM13" s="45"/>
    </row>
    <row r="14" spans="1:65" ht="18" customHeight="1">
      <c r="A14" s="34">
        <f t="shared" si="17"/>
        <v>11</v>
      </c>
      <c r="B14" s="35">
        <v>2459</v>
      </c>
      <c r="C14" s="36" t="s">
        <v>40</v>
      </c>
      <c r="D14" s="37">
        <v>15745.51</v>
      </c>
      <c r="E14" s="37">
        <v>11.51</v>
      </c>
      <c r="F14" s="38">
        <f t="shared" si="0"/>
        <v>15734</v>
      </c>
      <c r="G14" s="37">
        <v>18369.75</v>
      </c>
      <c r="H14" s="37">
        <v>11.51</v>
      </c>
      <c r="I14" s="37"/>
      <c r="J14" s="37">
        <v>3025.26</v>
      </c>
      <c r="K14" s="38">
        <f t="shared" si="1"/>
        <v>15355.999999999998</v>
      </c>
      <c r="L14" s="37">
        <v>18369.75</v>
      </c>
      <c r="M14" s="39"/>
      <c r="N14" s="39"/>
      <c r="O14" s="39"/>
      <c r="P14" s="39">
        <v>3025.26</v>
      </c>
      <c r="Q14" s="39"/>
      <c r="R14" s="40">
        <f t="shared" si="2"/>
        <v>21395.010000000002</v>
      </c>
      <c r="S14" s="41">
        <f t="shared" si="3"/>
        <v>52485.01</v>
      </c>
      <c r="T14" s="42">
        <v>28435.44</v>
      </c>
      <c r="U14" s="39"/>
      <c r="V14" s="39"/>
      <c r="W14" s="38">
        <f t="shared" si="4"/>
        <v>28435.44</v>
      </c>
      <c r="X14" s="37">
        <v>22507.36</v>
      </c>
      <c r="Y14" s="37"/>
      <c r="Z14" s="37"/>
      <c r="AA14" s="37"/>
      <c r="AB14" s="38">
        <f t="shared" si="5"/>
        <v>22507.36</v>
      </c>
      <c r="AC14" s="37">
        <v>28435.44</v>
      </c>
      <c r="AD14" s="37"/>
      <c r="AE14" s="37"/>
      <c r="AF14" s="38">
        <f t="shared" si="6"/>
        <v>28435.44</v>
      </c>
      <c r="AG14" s="43">
        <f t="shared" si="7"/>
        <v>79378.24</v>
      </c>
      <c r="AH14" s="42">
        <v>28435.44</v>
      </c>
      <c r="AI14" s="39"/>
      <c r="AJ14" s="39"/>
      <c r="AK14" s="38">
        <f t="shared" si="8"/>
        <v>28435.44</v>
      </c>
      <c r="AL14" s="37">
        <v>22208.91</v>
      </c>
      <c r="AM14" s="37"/>
      <c r="AN14" s="37"/>
      <c r="AO14" s="37"/>
      <c r="AP14" s="38">
        <f t="shared" si="9"/>
        <v>22208.91</v>
      </c>
      <c r="AQ14" s="37">
        <v>28435.44</v>
      </c>
      <c r="AR14" s="37"/>
      <c r="AS14" s="37"/>
      <c r="AT14" s="38">
        <f t="shared" si="10"/>
        <v>28435.44</v>
      </c>
      <c r="AU14" s="43">
        <f t="shared" si="11"/>
        <v>79079.79</v>
      </c>
      <c r="AV14" s="42">
        <v>28435.44</v>
      </c>
      <c r="AW14" s="39"/>
      <c r="AX14" s="39"/>
      <c r="AY14" s="38">
        <f t="shared" si="12"/>
        <v>28435.44</v>
      </c>
      <c r="AZ14" s="37">
        <v>19623.08</v>
      </c>
      <c r="BA14" s="37"/>
      <c r="BB14" s="37"/>
      <c r="BC14" s="37"/>
      <c r="BD14" s="38">
        <f t="shared" si="13"/>
        <v>19623.08</v>
      </c>
      <c r="BE14" s="37">
        <v>0</v>
      </c>
      <c r="BF14" s="37"/>
      <c r="BG14" s="37"/>
      <c r="BH14" s="38">
        <f t="shared" si="14"/>
        <v>0</v>
      </c>
      <c r="BI14" s="43">
        <f t="shared" si="15"/>
        <v>48058.520000000004</v>
      </c>
      <c r="BJ14" s="44">
        <f t="shared" si="16"/>
        <v>259001.56</v>
      </c>
      <c r="BM14" s="45"/>
    </row>
    <row r="15" spans="1:65" ht="18" customHeight="1">
      <c r="A15" s="34">
        <f t="shared" si="17"/>
        <v>12</v>
      </c>
      <c r="B15" s="35">
        <v>3353</v>
      </c>
      <c r="C15" s="51" t="s">
        <v>41</v>
      </c>
      <c r="D15" s="37">
        <v>15813.07</v>
      </c>
      <c r="E15" s="37">
        <v>18.57</v>
      </c>
      <c r="F15" s="38">
        <f t="shared" si="0"/>
        <v>15794.5</v>
      </c>
      <c r="G15" s="37">
        <v>18448.59</v>
      </c>
      <c r="H15" s="37">
        <v>18.57</v>
      </c>
      <c r="I15" s="37"/>
      <c r="J15" s="37">
        <v>37.66</v>
      </c>
      <c r="K15" s="38">
        <f t="shared" si="1"/>
        <v>18429.5</v>
      </c>
      <c r="L15" s="37">
        <v>18448.59</v>
      </c>
      <c r="M15" s="39"/>
      <c r="N15" s="39"/>
      <c r="O15" s="39"/>
      <c r="P15" s="39">
        <v>37.66</v>
      </c>
      <c r="Q15" s="39"/>
      <c r="R15" s="40">
        <f t="shared" si="2"/>
        <v>18486.25</v>
      </c>
      <c r="S15" s="41">
        <f t="shared" si="3"/>
        <v>52710.25</v>
      </c>
      <c r="T15" s="42">
        <v>23930.2</v>
      </c>
      <c r="U15" s="39"/>
      <c r="V15" s="39"/>
      <c r="W15" s="38">
        <f t="shared" si="4"/>
        <v>23930.2</v>
      </c>
      <c r="X15" s="37">
        <v>18941.35</v>
      </c>
      <c r="Y15" s="37"/>
      <c r="Z15" s="37"/>
      <c r="AA15" s="37"/>
      <c r="AB15" s="38">
        <f t="shared" si="5"/>
        <v>18941.35</v>
      </c>
      <c r="AC15" s="37">
        <v>23930.2</v>
      </c>
      <c r="AD15" s="37"/>
      <c r="AE15" s="37"/>
      <c r="AF15" s="38">
        <f t="shared" si="6"/>
        <v>23930.2</v>
      </c>
      <c r="AG15" s="43">
        <f t="shared" si="7"/>
        <v>66801.75</v>
      </c>
      <c r="AH15" s="42">
        <v>23930.2</v>
      </c>
      <c r="AI15" s="39"/>
      <c r="AJ15" s="39"/>
      <c r="AK15" s="38">
        <f t="shared" si="8"/>
        <v>23930.2</v>
      </c>
      <c r="AL15" s="37">
        <v>18690.19</v>
      </c>
      <c r="AM15" s="37"/>
      <c r="AN15" s="37"/>
      <c r="AO15" s="37"/>
      <c r="AP15" s="38">
        <f t="shared" si="9"/>
        <v>18690.19</v>
      </c>
      <c r="AQ15" s="37">
        <v>23930.2</v>
      </c>
      <c r="AR15" s="37"/>
      <c r="AS15" s="37"/>
      <c r="AT15" s="38">
        <f t="shared" si="10"/>
        <v>23930.2</v>
      </c>
      <c r="AU15" s="43">
        <f t="shared" si="11"/>
        <v>66550.59</v>
      </c>
      <c r="AV15" s="42">
        <v>23930.2</v>
      </c>
      <c r="AW15" s="39"/>
      <c r="AX15" s="39"/>
      <c r="AY15" s="38">
        <f t="shared" si="12"/>
        <v>23930.2</v>
      </c>
      <c r="AZ15" s="37">
        <v>16514.04</v>
      </c>
      <c r="BA15" s="37"/>
      <c r="BB15" s="37"/>
      <c r="BC15" s="37"/>
      <c r="BD15" s="38">
        <f t="shared" si="13"/>
        <v>16514.04</v>
      </c>
      <c r="BE15" s="37">
        <v>0</v>
      </c>
      <c r="BF15" s="37"/>
      <c r="BG15" s="37"/>
      <c r="BH15" s="38">
        <f t="shared" si="14"/>
        <v>0</v>
      </c>
      <c r="BI15" s="43">
        <f t="shared" si="15"/>
        <v>40444.240000000005</v>
      </c>
      <c r="BJ15" s="44">
        <f t="shared" si="16"/>
        <v>226506.83000000002</v>
      </c>
      <c r="BM15" s="45"/>
    </row>
    <row r="16" spans="1:65" ht="18" customHeight="1">
      <c r="A16" s="34">
        <f t="shared" si="17"/>
        <v>13</v>
      </c>
      <c r="B16" s="35">
        <v>3355</v>
      </c>
      <c r="C16" s="51" t="s">
        <v>42</v>
      </c>
      <c r="D16" s="37">
        <v>9335.11</v>
      </c>
      <c r="E16" s="37">
        <v>33.11</v>
      </c>
      <c r="F16" s="38">
        <f t="shared" si="0"/>
        <v>9302</v>
      </c>
      <c r="G16" s="37">
        <v>10890.97</v>
      </c>
      <c r="H16" s="37">
        <v>33.11</v>
      </c>
      <c r="I16" s="37"/>
      <c r="J16" s="37">
        <v>8.08</v>
      </c>
      <c r="K16" s="38">
        <f t="shared" si="1"/>
        <v>10916</v>
      </c>
      <c r="L16" s="37">
        <v>10890.97</v>
      </c>
      <c r="M16" s="39"/>
      <c r="N16" s="39"/>
      <c r="O16" s="39"/>
      <c r="P16" s="39">
        <v>8.08</v>
      </c>
      <c r="Q16" s="39"/>
      <c r="R16" s="40">
        <f t="shared" si="2"/>
        <v>10899.05</v>
      </c>
      <c r="S16" s="41">
        <f t="shared" si="3"/>
        <v>31117.05</v>
      </c>
      <c r="T16" s="42">
        <v>10789.48</v>
      </c>
      <c r="U16" s="39"/>
      <c r="V16" s="39"/>
      <c r="W16" s="38">
        <f t="shared" si="4"/>
        <v>10789.48</v>
      </c>
      <c r="X16" s="37">
        <v>8540.14</v>
      </c>
      <c r="Y16" s="37"/>
      <c r="Z16" s="37"/>
      <c r="AA16" s="37"/>
      <c r="AB16" s="38">
        <f t="shared" si="5"/>
        <v>8540.14</v>
      </c>
      <c r="AC16" s="37">
        <v>10789.48</v>
      </c>
      <c r="AD16" s="37"/>
      <c r="AE16" s="37"/>
      <c r="AF16" s="38">
        <f t="shared" si="6"/>
        <v>10789.48</v>
      </c>
      <c r="AG16" s="43">
        <f t="shared" si="7"/>
        <v>30119.1</v>
      </c>
      <c r="AH16" s="42">
        <v>10789.48</v>
      </c>
      <c r="AI16" s="39"/>
      <c r="AJ16" s="39"/>
      <c r="AK16" s="38">
        <f t="shared" si="8"/>
        <v>10789.48</v>
      </c>
      <c r="AL16" s="37">
        <v>8426.9</v>
      </c>
      <c r="AM16" s="37"/>
      <c r="AN16" s="37"/>
      <c r="AO16" s="37"/>
      <c r="AP16" s="38">
        <f t="shared" si="9"/>
        <v>8426.9</v>
      </c>
      <c r="AQ16" s="37">
        <v>10789.48</v>
      </c>
      <c r="AR16" s="37"/>
      <c r="AS16" s="37"/>
      <c r="AT16" s="38">
        <f t="shared" si="10"/>
        <v>10789.48</v>
      </c>
      <c r="AU16" s="43">
        <f t="shared" si="11"/>
        <v>30005.859999999997</v>
      </c>
      <c r="AV16" s="42">
        <v>10789.48</v>
      </c>
      <c r="AW16" s="39"/>
      <c r="AX16" s="39"/>
      <c r="AY16" s="38">
        <f t="shared" si="12"/>
        <v>10789.48</v>
      </c>
      <c r="AZ16" s="37">
        <v>7445.75</v>
      </c>
      <c r="BA16" s="37"/>
      <c r="BB16" s="37"/>
      <c r="BC16" s="37"/>
      <c r="BD16" s="38">
        <f t="shared" si="13"/>
        <v>7445.75</v>
      </c>
      <c r="BE16" s="37">
        <v>0</v>
      </c>
      <c r="BF16" s="37"/>
      <c r="BG16" s="37"/>
      <c r="BH16" s="38">
        <f t="shared" si="14"/>
        <v>0</v>
      </c>
      <c r="BI16" s="43">
        <f t="shared" si="15"/>
        <v>18235.23</v>
      </c>
      <c r="BJ16" s="44">
        <f t="shared" si="16"/>
        <v>109477.24</v>
      </c>
      <c r="BM16" s="45"/>
    </row>
    <row r="17" spans="1:65" ht="18" customHeight="1">
      <c r="A17" s="34">
        <f t="shared" si="17"/>
        <v>14</v>
      </c>
      <c r="B17" s="35">
        <v>1925</v>
      </c>
      <c r="C17" s="46" t="s">
        <v>43</v>
      </c>
      <c r="D17" s="37">
        <v>8208.31</v>
      </c>
      <c r="E17" s="37">
        <v>1914.31</v>
      </c>
      <c r="F17" s="38">
        <f t="shared" si="0"/>
        <v>6294</v>
      </c>
      <c r="G17" s="37">
        <v>9576.37</v>
      </c>
      <c r="H17" s="37">
        <v>1914.31</v>
      </c>
      <c r="I17" s="37"/>
      <c r="J17" s="37">
        <v>1488.68</v>
      </c>
      <c r="K17" s="38">
        <f t="shared" si="1"/>
        <v>10002</v>
      </c>
      <c r="L17" s="37">
        <v>9576.37</v>
      </c>
      <c r="M17" s="39">
        <v>9576.37</v>
      </c>
      <c r="N17" s="39"/>
      <c r="O17" s="39">
        <v>9576.37</v>
      </c>
      <c r="P17" s="39">
        <v>1488.68</v>
      </c>
      <c r="Q17" s="39"/>
      <c r="R17" s="40">
        <f t="shared" si="2"/>
        <v>11065.050000000001</v>
      </c>
      <c r="S17" s="41">
        <f t="shared" si="3"/>
        <v>27361.050000000003</v>
      </c>
      <c r="T17" s="42">
        <v>13127.45</v>
      </c>
      <c r="U17" s="39"/>
      <c r="V17" s="39"/>
      <c r="W17" s="38">
        <f t="shared" si="4"/>
        <v>13127.45</v>
      </c>
      <c r="X17" s="37">
        <v>10390.71</v>
      </c>
      <c r="Y17" s="37"/>
      <c r="Z17" s="37"/>
      <c r="AA17" s="37"/>
      <c r="AB17" s="38">
        <f t="shared" si="5"/>
        <v>10390.71</v>
      </c>
      <c r="AC17" s="37">
        <v>13127.45</v>
      </c>
      <c r="AD17" s="37"/>
      <c r="AE17" s="37"/>
      <c r="AF17" s="38">
        <f t="shared" si="6"/>
        <v>13127.45</v>
      </c>
      <c r="AG17" s="43">
        <f t="shared" si="7"/>
        <v>36645.61</v>
      </c>
      <c r="AH17" s="42">
        <v>13127.45</v>
      </c>
      <c r="AI17" s="39"/>
      <c r="AJ17" s="39"/>
      <c r="AK17" s="38">
        <f t="shared" si="8"/>
        <v>13127.45</v>
      </c>
      <c r="AL17" s="37">
        <v>10252.92</v>
      </c>
      <c r="AM17" s="37"/>
      <c r="AN17" s="37"/>
      <c r="AO17" s="37"/>
      <c r="AP17" s="38">
        <f t="shared" si="9"/>
        <v>10252.92</v>
      </c>
      <c r="AQ17" s="37">
        <v>13127.45</v>
      </c>
      <c r="AR17" s="37"/>
      <c r="AS17" s="37"/>
      <c r="AT17" s="38">
        <f t="shared" si="10"/>
        <v>13127.45</v>
      </c>
      <c r="AU17" s="43">
        <f t="shared" si="11"/>
        <v>36507.82000000001</v>
      </c>
      <c r="AV17" s="42">
        <v>13127.45</v>
      </c>
      <c r="AW17" s="39"/>
      <c r="AX17" s="39"/>
      <c r="AY17" s="38">
        <f t="shared" si="12"/>
        <v>13127.45</v>
      </c>
      <c r="AZ17" s="37">
        <v>9059.17</v>
      </c>
      <c r="BA17" s="37"/>
      <c r="BB17" s="37"/>
      <c r="BC17" s="37"/>
      <c r="BD17" s="38">
        <f t="shared" si="13"/>
        <v>9059.17</v>
      </c>
      <c r="BE17" s="37">
        <v>0</v>
      </c>
      <c r="BF17" s="37"/>
      <c r="BG17" s="37"/>
      <c r="BH17" s="38">
        <f t="shared" si="14"/>
        <v>0</v>
      </c>
      <c r="BI17" s="43">
        <f t="shared" si="15"/>
        <v>22186.620000000003</v>
      </c>
      <c r="BJ17" s="44">
        <f t="shared" si="16"/>
        <v>122701.10000000002</v>
      </c>
      <c r="BM17" s="45"/>
    </row>
    <row r="18" spans="1:65" ht="18" customHeight="1">
      <c r="A18" s="34">
        <f t="shared" si="17"/>
        <v>15</v>
      </c>
      <c r="B18" s="35">
        <v>1664</v>
      </c>
      <c r="C18" s="36" t="s">
        <v>44</v>
      </c>
      <c r="D18" s="37">
        <v>20775.89</v>
      </c>
      <c r="E18" s="37">
        <v>1342.89</v>
      </c>
      <c r="F18" s="38">
        <f t="shared" si="0"/>
        <v>19433</v>
      </c>
      <c r="G18" s="37">
        <v>24238.55</v>
      </c>
      <c r="H18" s="37">
        <v>1342.89</v>
      </c>
      <c r="I18" s="37"/>
      <c r="J18" s="37">
        <v>25.44</v>
      </c>
      <c r="K18" s="38">
        <f t="shared" si="1"/>
        <v>25556</v>
      </c>
      <c r="L18" s="37">
        <v>24238.55</v>
      </c>
      <c r="M18" s="39"/>
      <c r="N18" s="39"/>
      <c r="O18" s="39"/>
      <c r="P18" s="39">
        <v>25.44</v>
      </c>
      <c r="Q18" s="39"/>
      <c r="R18" s="40">
        <f t="shared" si="2"/>
        <v>24263.989999999998</v>
      </c>
      <c r="S18" s="41">
        <f t="shared" si="3"/>
        <v>69252.98999999999</v>
      </c>
      <c r="T18" s="42">
        <v>29696</v>
      </c>
      <c r="U18" s="39"/>
      <c r="V18" s="39"/>
      <c r="W18" s="38">
        <f t="shared" si="4"/>
        <v>29696</v>
      </c>
      <c r="X18" s="37">
        <v>23505.14</v>
      </c>
      <c r="Y18" s="37"/>
      <c r="Z18" s="37"/>
      <c r="AA18" s="37"/>
      <c r="AB18" s="38">
        <f t="shared" si="5"/>
        <v>23505.14</v>
      </c>
      <c r="AC18" s="37">
        <v>29696</v>
      </c>
      <c r="AD18" s="37"/>
      <c r="AE18" s="37"/>
      <c r="AF18" s="38">
        <f t="shared" si="6"/>
        <v>29696</v>
      </c>
      <c r="AG18" s="43">
        <f t="shared" si="7"/>
        <v>82897.14</v>
      </c>
      <c r="AH18" s="42">
        <v>29696</v>
      </c>
      <c r="AI18" s="39"/>
      <c r="AJ18" s="39"/>
      <c r="AK18" s="38">
        <f t="shared" si="8"/>
        <v>29696</v>
      </c>
      <c r="AL18" s="37">
        <v>23193.44</v>
      </c>
      <c r="AM18" s="37"/>
      <c r="AN18" s="37"/>
      <c r="AO18" s="37"/>
      <c r="AP18" s="38">
        <f t="shared" si="9"/>
        <v>23193.44</v>
      </c>
      <c r="AQ18" s="37">
        <v>29696</v>
      </c>
      <c r="AR18" s="37"/>
      <c r="AS18" s="37"/>
      <c r="AT18" s="38">
        <f t="shared" si="10"/>
        <v>29696</v>
      </c>
      <c r="AU18" s="43">
        <f t="shared" si="11"/>
        <v>82585.44</v>
      </c>
      <c r="AV18" s="42">
        <v>29696</v>
      </c>
      <c r="AW18" s="39"/>
      <c r="AX18" s="39"/>
      <c r="AY18" s="38">
        <f t="shared" si="12"/>
        <v>29696</v>
      </c>
      <c r="AZ18" s="37">
        <v>20492.98</v>
      </c>
      <c r="BA18" s="37"/>
      <c r="BB18" s="37"/>
      <c r="BC18" s="37"/>
      <c r="BD18" s="38">
        <f t="shared" si="13"/>
        <v>20492.98</v>
      </c>
      <c r="BE18" s="37">
        <v>0</v>
      </c>
      <c r="BF18" s="37"/>
      <c r="BG18" s="37"/>
      <c r="BH18" s="38">
        <f t="shared" si="14"/>
        <v>0</v>
      </c>
      <c r="BI18" s="43">
        <f t="shared" si="15"/>
        <v>50188.979999999996</v>
      </c>
      <c r="BJ18" s="44">
        <f t="shared" si="16"/>
        <v>284924.55</v>
      </c>
      <c r="BM18" s="45"/>
    </row>
    <row r="19" spans="1:65" ht="18" customHeight="1">
      <c r="A19" s="34">
        <f t="shared" si="17"/>
        <v>16</v>
      </c>
      <c r="B19" s="35">
        <v>2368</v>
      </c>
      <c r="C19" s="36" t="s">
        <v>45</v>
      </c>
      <c r="D19" s="37">
        <v>6899.72</v>
      </c>
      <c r="E19" s="37">
        <v>19.72</v>
      </c>
      <c r="F19" s="38">
        <f t="shared" si="0"/>
        <v>6880</v>
      </c>
      <c r="G19" s="37">
        <v>8049.66</v>
      </c>
      <c r="H19" s="37">
        <v>19.72</v>
      </c>
      <c r="I19" s="37"/>
      <c r="J19" s="37">
        <v>15.38</v>
      </c>
      <c r="K19" s="38">
        <f t="shared" si="1"/>
        <v>8054</v>
      </c>
      <c r="L19" s="37">
        <v>8049.66</v>
      </c>
      <c r="M19" s="39"/>
      <c r="N19" s="39"/>
      <c r="O19" s="39"/>
      <c r="P19" s="39">
        <v>15.38</v>
      </c>
      <c r="Q19" s="39"/>
      <c r="R19" s="40">
        <f t="shared" si="2"/>
        <v>8065.04</v>
      </c>
      <c r="S19" s="41">
        <f t="shared" si="3"/>
        <v>22999.04</v>
      </c>
      <c r="T19" s="42">
        <v>11165.25</v>
      </c>
      <c r="U19" s="39"/>
      <c r="V19" s="39"/>
      <c r="W19" s="38">
        <f t="shared" si="4"/>
        <v>11165.25</v>
      </c>
      <c r="X19" s="37">
        <v>8837.58</v>
      </c>
      <c r="Y19" s="37"/>
      <c r="Z19" s="37"/>
      <c r="AA19" s="37"/>
      <c r="AB19" s="38">
        <f t="shared" si="5"/>
        <v>8837.58</v>
      </c>
      <c r="AC19" s="37">
        <v>11165.25</v>
      </c>
      <c r="AD19" s="37"/>
      <c r="AE19" s="37"/>
      <c r="AF19" s="38">
        <f t="shared" si="6"/>
        <v>11165.25</v>
      </c>
      <c r="AG19" s="43">
        <f t="shared" si="7"/>
        <v>31168.08</v>
      </c>
      <c r="AH19" s="42">
        <v>11165.25</v>
      </c>
      <c r="AI19" s="39"/>
      <c r="AJ19" s="39"/>
      <c r="AK19" s="38">
        <f t="shared" si="8"/>
        <v>11165.25</v>
      </c>
      <c r="AL19" s="37">
        <v>8720.39</v>
      </c>
      <c r="AM19" s="37"/>
      <c r="AN19" s="37"/>
      <c r="AO19" s="37"/>
      <c r="AP19" s="38">
        <f t="shared" si="9"/>
        <v>8720.39</v>
      </c>
      <c r="AQ19" s="37">
        <v>11165.25</v>
      </c>
      <c r="AR19" s="37"/>
      <c r="AS19" s="37"/>
      <c r="AT19" s="38">
        <f t="shared" si="10"/>
        <v>11165.25</v>
      </c>
      <c r="AU19" s="43">
        <f t="shared" si="11"/>
        <v>31050.89</v>
      </c>
      <c r="AV19" s="42">
        <v>11165.25</v>
      </c>
      <c r="AW19" s="39"/>
      <c r="AX19" s="39"/>
      <c r="AY19" s="38">
        <f t="shared" si="12"/>
        <v>11165.25</v>
      </c>
      <c r="AZ19" s="37">
        <v>7705.05</v>
      </c>
      <c r="BA19" s="37"/>
      <c r="BB19" s="37"/>
      <c r="BC19" s="37"/>
      <c r="BD19" s="38">
        <f t="shared" si="13"/>
        <v>7705.05</v>
      </c>
      <c r="BE19" s="37">
        <v>0</v>
      </c>
      <c r="BF19" s="37"/>
      <c r="BG19" s="37"/>
      <c r="BH19" s="38">
        <f t="shared" si="14"/>
        <v>0</v>
      </c>
      <c r="BI19" s="43">
        <f t="shared" si="15"/>
        <v>18870.3</v>
      </c>
      <c r="BJ19" s="44">
        <f t="shared" si="16"/>
        <v>104088.31</v>
      </c>
      <c r="BM19" s="45"/>
    </row>
    <row r="20" spans="1:65" ht="18" customHeight="1">
      <c r="A20" s="34">
        <f t="shared" si="17"/>
        <v>17</v>
      </c>
      <c r="B20" s="47">
        <v>3361</v>
      </c>
      <c r="C20" s="48" t="s">
        <v>46</v>
      </c>
      <c r="D20" s="49">
        <v>10567.69</v>
      </c>
      <c r="E20" s="49">
        <v>7981.69</v>
      </c>
      <c r="F20" s="38">
        <f t="shared" si="0"/>
        <v>2586.000000000001</v>
      </c>
      <c r="G20" s="49">
        <v>12328.96</v>
      </c>
      <c r="H20" s="49">
        <v>7981.69</v>
      </c>
      <c r="I20" s="49"/>
      <c r="J20" s="49">
        <v>16380.65</v>
      </c>
      <c r="K20" s="38">
        <f t="shared" si="1"/>
        <v>3929.999999999998</v>
      </c>
      <c r="L20" s="49">
        <v>12328.96</v>
      </c>
      <c r="M20" s="50"/>
      <c r="N20" s="50"/>
      <c r="O20" s="50"/>
      <c r="P20" s="50">
        <v>16380.65</v>
      </c>
      <c r="Q20" s="50"/>
      <c r="R20" s="40">
        <f t="shared" si="2"/>
        <v>28709.61</v>
      </c>
      <c r="S20" s="41">
        <f t="shared" si="3"/>
        <v>35225.61</v>
      </c>
      <c r="T20" s="42">
        <v>11068.75</v>
      </c>
      <c r="U20" s="39"/>
      <c r="V20" s="39"/>
      <c r="W20" s="38">
        <f t="shared" si="4"/>
        <v>11068.75</v>
      </c>
      <c r="X20" s="37">
        <v>8761.19</v>
      </c>
      <c r="Y20" s="37"/>
      <c r="Z20" s="37"/>
      <c r="AA20" s="37"/>
      <c r="AB20" s="38">
        <f t="shared" si="5"/>
        <v>8761.19</v>
      </c>
      <c r="AC20" s="37">
        <v>11068.75</v>
      </c>
      <c r="AD20" s="37"/>
      <c r="AE20" s="37"/>
      <c r="AF20" s="38">
        <f t="shared" si="6"/>
        <v>11068.75</v>
      </c>
      <c r="AG20" s="43">
        <f t="shared" si="7"/>
        <v>30898.690000000002</v>
      </c>
      <c r="AH20" s="42">
        <v>11068.75</v>
      </c>
      <c r="AI20" s="39"/>
      <c r="AJ20" s="39"/>
      <c r="AK20" s="38">
        <f t="shared" si="8"/>
        <v>11068.75</v>
      </c>
      <c r="AL20" s="37">
        <v>8645.02</v>
      </c>
      <c r="AM20" s="37"/>
      <c r="AN20" s="37"/>
      <c r="AO20" s="37"/>
      <c r="AP20" s="38">
        <f t="shared" si="9"/>
        <v>8645.02</v>
      </c>
      <c r="AQ20" s="37">
        <v>11068.75</v>
      </c>
      <c r="AR20" s="37"/>
      <c r="AS20" s="37"/>
      <c r="AT20" s="38">
        <f t="shared" si="10"/>
        <v>11068.75</v>
      </c>
      <c r="AU20" s="43">
        <f t="shared" si="11"/>
        <v>30782.52</v>
      </c>
      <c r="AV20" s="42">
        <v>11068.75</v>
      </c>
      <c r="AW20" s="39"/>
      <c r="AX20" s="39"/>
      <c r="AY20" s="38">
        <f t="shared" si="12"/>
        <v>11068.75</v>
      </c>
      <c r="AZ20" s="37">
        <v>7638.47</v>
      </c>
      <c r="BA20" s="37"/>
      <c r="BB20" s="37"/>
      <c r="BC20" s="37"/>
      <c r="BD20" s="38">
        <f t="shared" si="13"/>
        <v>7638.47</v>
      </c>
      <c r="BE20" s="37">
        <v>0</v>
      </c>
      <c r="BF20" s="37"/>
      <c r="BG20" s="37"/>
      <c r="BH20" s="38">
        <f t="shared" si="14"/>
        <v>0</v>
      </c>
      <c r="BI20" s="43">
        <f t="shared" si="15"/>
        <v>18707.22</v>
      </c>
      <c r="BJ20" s="44">
        <f t="shared" si="16"/>
        <v>115614.04000000001</v>
      </c>
      <c r="BM20" s="45"/>
    </row>
    <row r="21" spans="1:65" ht="18" customHeight="1">
      <c r="A21" s="34">
        <f t="shared" si="17"/>
        <v>18</v>
      </c>
      <c r="B21" s="35">
        <v>1407</v>
      </c>
      <c r="C21" s="36" t="s">
        <v>47</v>
      </c>
      <c r="D21" s="37">
        <v>9530.22</v>
      </c>
      <c r="E21" s="37">
        <v>32.22</v>
      </c>
      <c r="F21" s="38">
        <f t="shared" si="0"/>
        <v>9498</v>
      </c>
      <c r="G21" s="37">
        <v>11118.58</v>
      </c>
      <c r="H21" s="37">
        <v>32.22</v>
      </c>
      <c r="I21" s="37"/>
      <c r="J21" s="37">
        <v>32.8</v>
      </c>
      <c r="K21" s="38">
        <f t="shared" si="1"/>
        <v>11118</v>
      </c>
      <c r="L21" s="37">
        <v>11118.58</v>
      </c>
      <c r="M21" s="39"/>
      <c r="N21" s="39"/>
      <c r="O21" s="39"/>
      <c r="P21" s="39">
        <v>32.8</v>
      </c>
      <c r="Q21" s="39"/>
      <c r="R21" s="40">
        <f t="shared" si="2"/>
        <v>11151.38</v>
      </c>
      <c r="S21" s="41">
        <f t="shared" si="3"/>
        <v>31767.379999999997</v>
      </c>
      <c r="T21" s="42">
        <v>14328.48</v>
      </c>
      <c r="U21" s="39"/>
      <c r="V21" s="39"/>
      <c r="W21" s="38">
        <f t="shared" si="4"/>
        <v>14328.48</v>
      </c>
      <c r="X21" s="37">
        <v>11341.36</v>
      </c>
      <c r="Y21" s="37"/>
      <c r="Z21" s="37"/>
      <c r="AA21" s="37"/>
      <c r="AB21" s="38">
        <f t="shared" si="5"/>
        <v>11341.36</v>
      </c>
      <c r="AC21" s="37">
        <v>14328.48</v>
      </c>
      <c r="AD21" s="37"/>
      <c r="AE21" s="37"/>
      <c r="AF21" s="38">
        <f t="shared" si="6"/>
        <v>14328.48</v>
      </c>
      <c r="AG21" s="43">
        <f t="shared" si="7"/>
        <v>39998.32</v>
      </c>
      <c r="AH21" s="42">
        <v>14328.48</v>
      </c>
      <c r="AI21" s="39"/>
      <c r="AJ21" s="39"/>
      <c r="AK21" s="38">
        <f t="shared" si="8"/>
        <v>14328.48</v>
      </c>
      <c r="AL21" s="37">
        <v>11190.96</v>
      </c>
      <c r="AM21" s="37"/>
      <c r="AN21" s="37"/>
      <c r="AO21" s="37"/>
      <c r="AP21" s="38">
        <f t="shared" si="9"/>
        <v>11190.96</v>
      </c>
      <c r="AQ21" s="37">
        <v>14328.48</v>
      </c>
      <c r="AR21" s="37"/>
      <c r="AS21" s="37"/>
      <c r="AT21" s="38">
        <f t="shared" si="10"/>
        <v>14328.48</v>
      </c>
      <c r="AU21" s="43">
        <f t="shared" si="11"/>
        <v>39847.92</v>
      </c>
      <c r="AV21" s="42">
        <v>14328.48</v>
      </c>
      <c r="AW21" s="39"/>
      <c r="AX21" s="39"/>
      <c r="AY21" s="38">
        <f t="shared" si="12"/>
        <v>14328.48</v>
      </c>
      <c r="AZ21" s="37">
        <v>9888.01</v>
      </c>
      <c r="BA21" s="37"/>
      <c r="BB21" s="37"/>
      <c r="BC21" s="37"/>
      <c r="BD21" s="38">
        <f t="shared" si="13"/>
        <v>9888.01</v>
      </c>
      <c r="BE21" s="37">
        <v>0</v>
      </c>
      <c r="BF21" s="37"/>
      <c r="BG21" s="37"/>
      <c r="BH21" s="38">
        <f t="shared" si="14"/>
        <v>0</v>
      </c>
      <c r="BI21" s="43">
        <f t="shared" si="15"/>
        <v>24216.489999999998</v>
      </c>
      <c r="BJ21" s="44">
        <f t="shared" si="16"/>
        <v>135830.11</v>
      </c>
      <c r="BM21" s="45"/>
    </row>
    <row r="22" spans="1:65" ht="18" customHeight="1">
      <c r="A22" s="34">
        <f t="shared" si="17"/>
        <v>19</v>
      </c>
      <c r="B22" s="35">
        <v>1405</v>
      </c>
      <c r="C22" s="36" t="s">
        <v>48</v>
      </c>
      <c r="D22" s="37">
        <v>16614.11</v>
      </c>
      <c r="E22" s="37">
        <v>18.11</v>
      </c>
      <c r="F22" s="38">
        <f t="shared" si="0"/>
        <v>16596</v>
      </c>
      <c r="G22" s="37">
        <v>19383.12</v>
      </c>
      <c r="H22" s="37">
        <v>18.11</v>
      </c>
      <c r="I22" s="37"/>
      <c r="J22" s="37">
        <v>10.23</v>
      </c>
      <c r="K22" s="38">
        <f t="shared" si="1"/>
        <v>19391</v>
      </c>
      <c r="L22" s="37">
        <v>19383.12</v>
      </c>
      <c r="M22" s="39"/>
      <c r="N22" s="39"/>
      <c r="O22" s="39"/>
      <c r="P22" s="39">
        <v>10.23</v>
      </c>
      <c r="Q22" s="39"/>
      <c r="R22" s="40">
        <f t="shared" si="2"/>
        <v>19393.35</v>
      </c>
      <c r="S22" s="41">
        <f t="shared" si="3"/>
        <v>55380.35</v>
      </c>
      <c r="T22" s="42">
        <v>20897.19</v>
      </c>
      <c r="U22" s="39"/>
      <c r="V22" s="39"/>
      <c r="W22" s="38">
        <f t="shared" si="4"/>
        <v>20897.19</v>
      </c>
      <c r="X22" s="37">
        <v>16540.65</v>
      </c>
      <c r="Y22" s="37"/>
      <c r="Z22" s="37"/>
      <c r="AA22" s="37"/>
      <c r="AB22" s="38">
        <f t="shared" si="5"/>
        <v>16540.65</v>
      </c>
      <c r="AC22" s="37">
        <v>20897.19</v>
      </c>
      <c r="AD22" s="37"/>
      <c r="AE22" s="37"/>
      <c r="AF22" s="38">
        <f t="shared" si="6"/>
        <v>20897.19</v>
      </c>
      <c r="AG22" s="43">
        <f t="shared" si="7"/>
        <v>58335.03</v>
      </c>
      <c r="AH22" s="42">
        <v>20897.19</v>
      </c>
      <c r="AI22" s="39"/>
      <c r="AJ22" s="39"/>
      <c r="AK22" s="38">
        <f t="shared" si="8"/>
        <v>20897.19</v>
      </c>
      <c r="AL22" s="37">
        <v>16321.32</v>
      </c>
      <c r="AM22" s="37"/>
      <c r="AN22" s="37"/>
      <c r="AO22" s="37"/>
      <c r="AP22" s="38">
        <f t="shared" si="9"/>
        <v>16321.32</v>
      </c>
      <c r="AQ22" s="37">
        <v>20897.19</v>
      </c>
      <c r="AR22" s="37"/>
      <c r="AS22" s="37"/>
      <c r="AT22" s="38">
        <f t="shared" si="10"/>
        <v>20897.19</v>
      </c>
      <c r="AU22" s="43">
        <f t="shared" si="11"/>
        <v>58115.7</v>
      </c>
      <c r="AV22" s="42">
        <v>20897.19</v>
      </c>
      <c r="AW22" s="39"/>
      <c r="AX22" s="39"/>
      <c r="AY22" s="38">
        <f t="shared" si="12"/>
        <v>20897.19</v>
      </c>
      <c r="AZ22" s="37">
        <v>14421</v>
      </c>
      <c r="BA22" s="37"/>
      <c r="BB22" s="37"/>
      <c r="BC22" s="37"/>
      <c r="BD22" s="38">
        <f t="shared" si="13"/>
        <v>14421</v>
      </c>
      <c r="BE22" s="37">
        <v>0</v>
      </c>
      <c r="BF22" s="37"/>
      <c r="BG22" s="37"/>
      <c r="BH22" s="38">
        <f t="shared" si="14"/>
        <v>0</v>
      </c>
      <c r="BI22" s="43">
        <f t="shared" si="15"/>
        <v>35318.19</v>
      </c>
      <c r="BJ22" s="44">
        <f t="shared" si="16"/>
        <v>207149.27</v>
      </c>
      <c r="BM22" s="45"/>
    </row>
    <row r="23" spans="1:65" ht="18" customHeight="1">
      <c r="A23" s="34">
        <f t="shared" si="17"/>
        <v>20</v>
      </c>
      <c r="B23" s="35">
        <v>2207</v>
      </c>
      <c r="C23" s="46" t="s">
        <v>49</v>
      </c>
      <c r="D23" s="37">
        <v>26052.97</v>
      </c>
      <c r="E23" s="37">
        <v>31.97</v>
      </c>
      <c r="F23" s="38">
        <f t="shared" si="0"/>
        <v>26021</v>
      </c>
      <c r="G23" s="37">
        <v>30395.13</v>
      </c>
      <c r="H23" s="37">
        <v>31.97</v>
      </c>
      <c r="I23" s="37"/>
      <c r="J23" s="37">
        <v>26.1</v>
      </c>
      <c r="K23" s="38">
        <f t="shared" si="1"/>
        <v>30401.000000000004</v>
      </c>
      <c r="L23" s="37">
        <v>30395.13</v>
      </c>
      <c r="M23" s="39"/>
      <c r="N23" s="39"/>
      <c r="O23" s="39"/>
      <c r="P23" s="39">
        <v>26.1</v>
      </c>
      <c r="Q23" s="39"/>
      <c r="R23" s="40">
        <f t="shared" si="2"/>
        <v>30421.23</v>
      </c>
      <c r="S23" s="41">
        <f t="shared" si="3"/>
        <v>86843.23</v>
      </c>
      <c r="T23" s="42">
        <v>36039.82</v>
      </c>
      <c r="U23" s="39"/>
      <c r="V23" s="39"/>
      <c r="W23" s="38">
        <f t="shared" si="4"/>
        <v>36039.82</v>
      </c>
      <c r="X23" s="37">
        <v>28526.43</v>
      </c>
      <c r="Y23" s="37"/>
      <c r="Z23" s="37"/>
      <c r="AA23" s="37"/>
      <c r="AB23" s="38">
        <f t="shared" si="5"/>
        <v>28526.43</v>
      </c>
      <c r="AC23" s="37">
        <v>36039.82</v>
      </c>
      <c r="AD23" s="37"/>
      <c r="AE23" s="37"/>
      <c r="AF23" s="38">
        <f t="shared" si="6"/>
        <v>36039.82</v>
      </c>
      <c r="AG23" s="43">
        <f t="shared" si="7"/>
        <v>100606.07</v>
      </c>
      <c r="AH23" s="42">
        <v>36039.82</v>
      </c>
      <c r="AI23" s="39"/>
      <c r="AJ23" s="39"/>
      <c r="AK23" s="38">
        <f t="shared" si="8"/>
        <v>36039.82</v>
      </c>
      <c r="AL23" s="37">
        <v>28148.15</v>
      </c>
      <c r="AM23" s="37"/>
      <c r="AN23" s="37"/>
      <c r="AO23" s="37"/>
      <c r="AP23" s="38">
        <f t="shared" si="9"/>
        <v>28148.15</v>
      </c>
      <c r="AQ23" s="37">
        <v>36039.82</v>
      </c>
      <c r="AR23" s="37"/>
      <c r="AS23" s="37"/>
      <c r="AT23" s="38">
        <f t="shared" si="10"/>
        <v>36039.82</v>
      </c>
      <c r="AU23" s="43">
        <f t="shared" si="11"/>
        <v>100227.79000000001</v>
      </c>
      <c r="AV23" s="42">
        <v>36039.82</v>
      </c>
      <c r="AW23" s="39"/>
      <c r="AX23" s="39"/>
      <c r="AY23" s="38">
        <f t="shared" si="12"/>
        <v>36039.82</v>
      </c>
      <c r="AZ23" s="37">
        <v>24870.81</v>
      </c>
      <c r="BA23" s="37"/>
      <c r="BB23" s="37"/>
      <c r="BC23" s="37"/>
      <c r="BD23" s="38">
        <f t="shared" si="13"/>
        <v>24870.81</v>
      </c>
      <c r="BE23" s="37">
        <v>0</v>
      </c>
      <c r="BF23" s="37"/>
      <c r="BG23" s="37"/>
      <c r="BH23" s="38">
        <f t="shared" si="14"/>
        <v>0</v>
      </c>
      <c r="BI23" s="43">
        <f t="shared" si="15"/>
        <v>60910.630000000005</v>
      </c>
      <c r="BJ23" s="44">
        <f t="shared" si="16"/>
        <v>348587.72000000003</v>
      </c>
      <c r="BM23" s="45"/>
    </row>
    <row r="24" spans="1:65" ht="18" customHeight="1">
      <c r="A24" s="34">
        <f t="shared" si="17"/>
        <v>21</v>
      </c>
      <c r="B24" s="35">
        <v>3356</v>
      </c>
      <c r="C24" s="51" t="s">
        <v>50</v>
      </c>
      <c r="D24" s="37">
        <v>9652.13</v>
      </c>
      <c r="E24" s="37">
        <v>360.13</v>
      </c>
      <c r="F24" s="38">
        <f t="shared" si="0"/>
        <v>9292</v>
      </c>
      <c r="G24" s="37">
        <v>11260.81</v>
      </c>
      <c r="H24" s="37">
        <v>360.13</v>
      </c>
      <c r="I24" s="37"/>
      <c r="J24" s="37">
        <v>0.94</v>
      </c>
      <c r="K24" s="38">
        <f t="shared" si="1"/>
        <v>11619.999999999998</v>
      </c>
      <c r="L24" s="37">
        <v>11260.81</v>
      </c>
      <c r="M24" s="39"/>
      <c r="N24" s="39"/>
      <c r="O24" s="39"/>
      <c r="P24" s="39">
        <v>0.94</v>
      </c>
      <c r="Q24" s="39"/>
      <c r="R24" s="40">
        <f t="shared" si="2"/>
        <v>11261.75</v>
      </c>
      <c r="S24" s="41">
        <f t="shared" si="3"/>
        <v>32173.75</v>
      </c>
      <c r="T24" s="42">
        <v>13515.19</v>
      </c>
      <c r="U24" s="39"/>
      <c r="V24" s="39"/>
      <c r="W24" s="38">
        <f t="shared" si="4"/>
        <v>13515.19</v>
      </c>
      <c r="X24" s="37">
        <v>10697.62</v>
      </c>
      <c r="Y24" s="37"/>
      <c r="Z24" s="37"/>
      <c r="AA24" s="37"/>
      <c r="AB24" s="38">
        <f t="shared" si="5"/>
        <v>10697.62</v>
      </c>
      <c r="AC24" s="37">
        <v>13515.19</v>
      </c>
      <c r="AD24" s="37"/>
      <c r="AE24" s="37"/>
      <c r="AF24" s="38">
        <f t="shared" si="6"/>
        <v>13515.19</v>
      </c>
      <c r="AG24" s="43">
        <f t="shared" si="7"/>
        <v>37728</v>
      </c>
      <c r="AH24" s="42">
        <v>13515.19</v>
      </c>
      <c r="AI24" s="39"/>
      <c r="AJ24" s="39"/>
      <c r="AK24" s="38">
        <f t="shared" si="8"/>
        <v>13515.19</v>
      </c>
      <c r="AL24" s="37">
        <v>10555.76</v>
      </c>
      <c r="AM24" s="37"/>
      <c r="AN24" s="37"/>
      <c r="AO24" s="37"/>
      <c r="AP24" s="38">
        <f t="shared" si="9"/>
        <v>10555.76</v>
      </c>
      <c r="AQ24" s="37">
        <v>13515.19</v>
      </c>
      <c r="AR24" s="37"/>
      <c r="AS24" s="37"/>
      <c r="AT24" s="38">
        <f t="shared" si="10"/>
        <v>13515.19</v>
      </c>
      <c r="AU24" s="43">
        <f t="shared" si="11"/>
        <v>37586.14</v>
      </c>
      <c r="AV24" s="42">
        <v>13515.19</v>
      </c>
      <c r="AW24" s="39"/>
      <c r="AX24" s="39"/>
      <c r="AY24" s="38">
        <f t="shared" si="12"/>
        <v>13515.19</v>
      </c>
      <c r="AZ24" s="37">
        <v>9326.74</v>
      </c>
      <c r="BA24" s="37"/>
      <c r="BB24" s="37"/>
      <c r="BC24" s="37"/>
      <c r="BD24" s="38">
        <f t="shared" si="13"/>
        <v>9326.74</v>
      </c>
      <c r="BE24" s="37">
        <v>0</v>
      </c>
      <c r="BF24" s="37"/>
      <c r="BG24" s="37"/>
      <c r="BH24" s="38">
        <f t="shared" si="14"/>
        <v>0</v>
      </c>
      <c r="BI24" s="43">
        <f t="shared" si="15"/>
        <v>22841.93</v>
      </c>
      <c r="BJ24" s="44">
        <f t="shared" si="16"/>
        <v>130329.82</v>
      </c>
      <c r="BM24" s="45"/>
    </row>
    <row r="25" spans="1:65" ht="18" customHeight="1">
      <c r="A25" s="34">
        <f t="shared" si="17"/>
        <v>22</v>
      </c>
      <c r="B25" s="47">
        <v>3362</v>
      </c>
      <c r="C25" s="48" t="s">
        <v>51</v>
      </c>
      <c r="D25" s="49">
        <v>9593.06</v>
      </c>
      <c r="E25" s="49">
        <v>25.06</v>
      </c>
      <c r="F25" s="38">
        <f t="shared" si="0"/>
        <v>9568</v>
      </c>
      <c r="G25" s="49">
        <v>11191.92</v>
      </c>
      <c r="H25" s="49">
        <v>25.06</v>
      </c>
      <c r="I25" s="49"/>
      <c r="J25" s="49">
        <v>12.98</v>
      </c>
      <c r="K25" s="38">
        <f t="shared" si="1"/>
        <v>11204</v>
      </c>
      <c r="L25" s="49">
        <v>11191.92</v>
      </c>
      <c r="M25" s="50"/>
      <c r="N25" s="50"/>
      <c r="O25" s="50"/>
      <c r="P25" s="50">
        <v>12.98</v>
      </c>
      <c r="Q25" s="50"/>
      <c r="R25" s="40">
        <f t="shared" si="2"/>
        <v>11204.9</v>
      </c>
      <c r="S25" s="41">
        <f t="shared" si="3"/>
        <v>31976.9</v>
      </c>
      <c r="T25" s="42">
        <v>9710.43</v>
      </c>
      <c r="U25" s="39"/>
      <c r="V25" s="39"/>
      <c r="W25" s="38">
        <f t="shared" si="4"/>
        <v>9710.43</v>
      </c>
      <c r="X25" s="37">
        <v>7686.05</v>
      </c>
      <c r="Y25" s="37"/>
      <c r="Z25" s="37"/>
      <c r="AA25" s="37"/>
      <c r="AB25" s="38">
        <f t="shared" si="5"/>
        <v>7686.05</v>
      </c>
      <c r="AC25" s="37">
        <v>9710.43</v>
      </c>
      <c r="AD25" s="37"/>
      <c r="AE25" s="37"/>
      <c r="AF25" s="38">
        <f t="shared" si="6"/>
        <v>9710.43</v>
      </c>
      <c r="AG25" s="43">
        <f t="shared" si="7"/>
        <v>27106.91</v>
      </c>
      <c r="AH25" s="42">
        <v>9710.43</v>
      </c>
      <c r="AI25" s="39"/>
      <c r="AJ25" s="39"/>
      <c r="AK25" s="38">
        <f t="shared" si="8"/>
        <v>9710.43</v>
      </c>
      <c r="AL25" s="37">
        <v>7584.13</v>
      </c>
      <c r="AM25" s="37"/>
      <c r="AN25" s="37"/>
      <c r="AO25" s="37"/>
      <c r="AP25" s="38">
        <f t="shared" si="9"/>
        <v>7584.13</v>
      </c>
      <c r="AQ25" s="37">
        <v>9710.43</v>
      </c>
      <c r="AR25" s="37"/>
      <c r="AS25" s="37"/>
      <c r="AT25" s="38">
        <f t="shared" si="10"/>
        <v>9710.43</v>
      </c>
      <c r="AU25" s="43">
        <f t="shared" si="11"/>
        <v>27004.99</v>
      </c>
      <c r="AV25" s="42">
        <v>9710.43</v>
      </c>
      <c r="AW25" s="39"/>
      <c r="AX25" s="39"/>
      <c r="AY25" s="38">
        <f t="shared" si="12"/>
        <v>9710.43</v>
      </c>
      <c r="AZ25" s="37">
        <v>6701.06</v>
      </c>
      <c r="BA25" s="37"/>
      <c r="BB25" s="37"/>
      <c r="BC25" s="37"/>
      <c r="BD25" s="38">
        <f t="shared" si="13"/>
        <v>6701.06</v>
      </c>
      <c r="BE25" s="37">
        <v>0</v>
      </c>
      <c r="BF25" s="37"/>
      <c r="BG25" s="37"/>
      <c r="BH25" s="38">
        <f t="shared" si="14"/>
        <v>0</v>
      </c>
      <c r="BI25" s="43">
        <f t="shared" si="15"/>
        <v>16411.49</v>
      </c>
      <c r="BJ25" s="44">
        <f t="shared" si="16"/>
        <v>102500.29000000001</v>
      </c>
      <c r="BM25" s="45"/>
    </row>
    <row r="26" spans="1:65" ht="18" customHeight="1">
      <c r="A26" s="34">
        <f t="shared" si="17"/>
        <v>23</v>
      </c>
      <c r="B26" s="35">
        <v>2664</v>
      </c>
      <c r="C26" s="36" t="s">
        <v>52</v>
      </c>
      <c r="D26" s="37">
        <v>16303.73</v>
      </c>
      <c r="E26" s="37">
        <v>959.73</v>
      </c>
      <c r="F26" s="38">
        <f t="shared" si="0"/>
        <v>15344</v>
      </c>
      <c r="G26" s="37">
        <v>19021.02</v>
      </c>
      <c r="H26" s="37">
        <v>959.73</v>
      </c>
      <c r="I26" s="37"/>
      <c r="J26" s="37">
        <v>12.75</v>
      </c>
      <c r="K26" s="38">
        <f t="shared" si="1"/>
        <v>19968</v>
      </c>
      <c r="L26" s="37">
        <v>19021.02</v>
      </c>
      <c r="M26" s="39"/>
      <c r="N26" s="39"/>
      <c r="O26" s="39"/>
      <c r="P26" s="39">
        <v>12.75</v>
      </c>
      <c r="Q26" s="39">
        <v>1173.6</v>
      </c>
      <c r="R26" s="40">
        <f>L26-M26-N26+O26+P26-Q26</f>
        <v>17860.170000000002</v>
      </c>
      <c r="S26" s="41">
        <f t="shared" si="3"/>
        <v>53172.17</v>
      </c>
      <c r="T26" s="42">
        <v>21173.16</v>
      </c>
      <c r="U26" s="39"/>
      <c r="V26" s="39"/>
      <c r="W26" s="38">
        <f t="shared" si="4"/>
        <v>21173.16</v>
      </c>
      <c r="X26" s="37">
        <v>16759.09</v>
      </c>
      <c r="Y26" s="37"/>
      <c r="Z26" s="37"/>
      <c r="AA26" s="37"/>
      <c r="AB26" s="38">
        <f t="shared" si="5"/>
        <v>16759.09</v>
      </c>
      <c r="AC26" s="37">
        <v>21173.16</v>
      </c>
      <c r="AD26" s="37"/>
      <c r="AE26" s="37"/>
      <c r="AF26" s="38">
        <f t="shared" si="6"/>
        <v>21173.16</v>
      </c>
      <c r="AG26" s="43">
        <f t="shared" si="7"/>
        <v>59105.41</v>
      </c>
      <c r="AH26" s="42">
        <v>21173.16</v>
      </c>
      <c r="AI26" s="39"/>
      <c r="AJ26" s="39"/>
      <c r="AK26" s="38">
        <f t="shared" si="8"/>
        <v>21173.16</v>
      </c>
      <c r="AL26" s="37">
        <v>16536.86</v>
      </c>
      <c r="AM26" s="37"/>
      <c r="AN26" s="37"/>
      <c r="AO26" s="37"/>
      <c r="AP26" s="38">
        <f t="shared" si="9"/>
        <v>16536.86</v>
      </c>
      <c r="AQ26" s="37">
        <v>21173.16</v>
      </c>
      <c r="AR26" s="37"/>
      <c r="AS26" s="37"/>
      <c r="AT26" s="38">
        <f t="shared" si="10"/>
        <v>21173.16</v>
      </c>
      <c r="AU26" s="43">
        <f t="shared" si="11"/>
        <v>58883.18000000001</v>
      </c>
      <c r="AV26" s="42">
        <v>21173.16</v>
      </c>
      <c r="AW26" s="39"/>
      <c r="AX26" s="39"/>
      <c r="AY26" s="38">
        <f t="shared" si="12"/>
        <v>21173.16</v>
      </c>
      <c r="AZ26" s="37">
        <v>14611.44</v>
      </c>
      <c r="BA26" s="37"/>
      <c r="BB26" s="37"/>
      <c r="BC26" s="37"/>
      <c r="BD26" s="38">
        <f t="shared" si="13"/>
        <v>14611.44</v>
      </c>
      <c r="BE26" s="37">
        <v>0</v>
      </c>
      <c r="BF26" s="37"/>
      <c r="BG26" s="37"/>
      <c r="BH26" s="38">
        <f t="shared" si="14"/>
        <v>0</v>
      </c>
      <c r="BI26" s="43">
        <f t="shared" si="15"/>
        <v>35784.6</v>
      </c>
      <c r="BJ26" s="44">
        <f t="shared" si="16"/>
        <v>206945.36</v>
      </c>
      <c r="BM26" s="45"/>
    </row>
    <row r="27" spans="1:65" ht="18" customHeight="1">
      <c r="A27" s="34">
        <f t="shared" si="17"/>
        <v>24</v>
      </c>
      <c r="B27" s="35">
        <v>3357</v>
      </c>
      <c r="C27" s="51" t="s">
        <v>53</v>
      </c>
      <c r="D27" s="37">
        <v>11047.49</v>
      </c>
      <c r="E27" s="37">
        <v>7.49</v>
      </c>
      <c r="F27" s="38">
        <f t="shared" si="0"/>
        <v>11040</v>
      </c>
      <c r="G27" s="37">
        <v>12888.75</v>
      </c>
      <c r="H27" s="37">
        <v>7.49</v>
      </c>
      <c r="I27" s="37"/>
      <c r="J27" s="37">
        <v>160.24</v>
      </c>
      <c r="K27" s="38">
        <f t="shared" si="1"/>
        <v>12736</v>
      </c>
      <c r="L27" s="37">
        <v>12888.75</v>
      </c>
      <c r="M27" s="39"/>
      <c r="N27" s="39"/>
      <c r="O27" s="39"/>
      <c r="P27" s="39">
        <v>160.24</v>
      </c>
      <c r="Q27" s="39"/>
      <c r="R27" s="40">
        <f t="shared" si="2"/>
        <v>13048.99</v>
      </c>
      <c r="S27" s="41">
        <f t="shared" si="3"/>
        <v>36824.99</v>
      </c>
      <c r="T27" s="42">
        <v>14654.6</v>
      </c>
      <c r="U27" s="39"/>
      <c r="V27" s="39"/>
      <c r="W27" s="38">
        <f t="shared" si="4"/>
        <v>14654.6</v>
      </c>
      <c r="X27" s="37">
        <v>11599.49</v>
      </c>
      <c r="Y27" s="37"/>
      <c r="Z27" s="37"/>
      <c r="AA27" s="37"/>
      <c r="AB27" s="38">
        <f t="shared" si="5"/>
        <v>11599.49</v>
      </c>
      <c r="AC27" s="37">
        <v>14654.6</v>
      </c>
      <c r="AD27" s="37"/>
      <c r="AE27" s="37"/>
      <c r="AF27" s="38">
        <f t="shared" si="6"/>
        <v>14654.6</v>
      </c>
      <c r="AG27" s="43">
        <f t="shared" si="7"/>
        <v>40908.69</v>
      </c>
      <c r="AH27" s="42">
        <v>14654.6</v>
      </c>
      <c r="AI27" s="39"/>
      <c r="AJ27" s="39"/>
      <c r="AK27" s="38">
        <f t="shared" si="8"/>
        <v>14654.6</v>
      </c>
      <c r="AL27" s="37">
        <v>11445.67</v>
      </c>
      <c r="AM27" s="37"/>
      <c r="AN27" s="37"/>
      <c r="AO27" s="37"/>
      <c r="AP27" s="38">
        <f t="shared" si="9"/>
        <v>11445.67</v>
      </c>
      <c r="AQ27" s="37">
        <v>14654.6</v>
      </c>
      <c r="AR27" s="37"/>
      <c r="AS27" s="37"/>
      <c r="AT27" s="38">
        <f t="shared" si="10"/>
        <v>14654.6</v>
      </c>
      <c r="AU27" s="43">
        <f t="shared" si="11"/>
        <v>40754.87</v>
      </c>
      <c r="AV27" s="42">
        <v>14654.6</v>
      </c>
      <c r="AW27" s="39"/>
      <c r="AX27" s="39"/>
      <c r="AY27" s="38">
        <f t="shared" si="12"/>
        <v>14654.6</v>
      </c>
      <c r="AZ27" s="37">
        <v>10113.05</v>
      </c>
      <c r="BA27" s="37"/>
      <c r="BB27" s="37"/>
      <c r="BC27" s="37"/>
      <c r="BD27" s="38">
        <f t="shared" si="13"/>
        <v>10113.05</v>
      </c>
      <c r="BE27" s="37">
        <v>0</v>
      </c>
      <c r="BF27" s="37"/>
      <c r="BG27" s="37"/>
      <c r="BH27" s="38">
        <f t="shared" si="14"/>
        <v>0</v>
      </c>
      <c r="BI27" s="43">
        <f t="shared" si="15"/>
        <v>24767.65</v>
      </c>
      <c r="BJ27" s="44">
        <f t="shared" si="16"/>
        <v>143256.2</v>
      </c>
      <c r="BM27" s="45"/>
    </row>
    <row r="28" spans="1:65" ht="18" customHeight="1">
      <c r="A28" s="34">
        <f t="shared" si="17"/>
        <v>25</v>
      </c>
      <c r="B28" s="35">
        <v>2874</v>
      </c>
      <c r="C28" s="36" t="s">
        <v>54</v>
      </c>
      <c r="D28" s="37">
        <v>8311.86</v>
      </c>
      <c r="E28" s="37">
        <v>18.86</v>
      </c>
      <c r="F28" s="38">
        <f t="shared" si="0"/>
        <v>8293</v>
      </c>
      <c r="G28" s="37">
        <v>9697.16</v>
      </c>
      <c r="H28" s="37">
        <v>18.86</v>
      </c>
      <c r="I28" s="37"/>
      <c r="J28" s="37">
        <v>35.02</v>
      </c>
      <c r="K28" s="38">
        <f t="shared" si="1"/>
        <v>9681</v>
      </c>
      <c r="L28" s="37">
        <v>9697.16</v>
      </c>
      <c r="M28" s="39"/>
      <c r="N28" s="39"/>
      <c r="O28" s="39"/>
      <c r="P28" s="39">
        <v>35.02</v>
      </c>
      <c r="Q28" s="39"/>
      <c r="R28" s="40">
        <f t="shared" si="2"/>
        <v>9732.18</v>
      </c>
      <c r="S28" s="41">
        <f t="shared" si="3"/>
        <v>27706.18</v>
      </c>
      <c r="T28" s="42">
        <v>10887.4</v>
      </c>
      <c r="U28" s="39"/>
      <c r="V28" s="39"/>
      <c r="W28" s="38">
        <f t="shared" si="4"/>
        <v>10887.4</v>
      </c>
      <c r="X28" s="37">
        <v>8617.65</v>
      </c>
      <c r="Y28" s="37"/>
      <c r="Z28" s="37"/>
      <c r="AA28" s="37"/>
      <c r="AB28" s="38">
        <f t="shared" si="5"/>
        <v>8617.65</v>
      </c>
      <c r="AC28" s="37">
        <v>10887.4</v>
      </c>
      <c r="AD28" s="37"/>
      <c r="AE28" s="37"/>
      <c r="AF28" s="38">
        <f t="shared" si="6"/>
        <v>10887.4</v>
      </c>
      <c r="AG28" s="43">
        <f t="shared" si="7"/>
        <v>30392.449999999997</v>
      </c>
      <c r="AH28" s="42">
        <v>10887.4</v>
      </c>
      <c r="AI28" s="39"/>
      <c r="AJ28" s="39"/>
      <c r="AK28" s="38">
        <f t="shared" si="8"/>
        <v>10887.4</v>
      </c>
      <c r="AL28" s="37">
        <v>8503.38</v>
      </c>
      <c r="AM28" s="37"/>
      <c r="AN28" s="37"/>
      <c r="AO28" s="37"/>
      <c r="AP28" s="38">
        <f t="shared" si="9"/>
        <v>8503.38</v>
      </c>
      <c r="AQ28" s="37">
        <v>10887.4</v>
      </c>
      <c r="AR28" s="37"/>
      <c r="AS28" s="37"/>
      <c r="AT28" s="38">
        <f t="shared" si="10"/>
        <v>10887.4</v>
      </c>
      <c r="AU28" s="43">
        <f t="shared" si="11"/>
        <v>30278.18</v>
      </c>
      <c r="AV28" s="42">
        <v>10887.4</v>
      </c>
      <c r="AW28" s="39"/>
      <c r="AX28" s="39"/>
      <c r="AY28" s="38">
        <f t="shared" si="12"/>
        <v>10887.4</v>
      </c>
      <c r="AZ28" s="37">
        <v>7513.31</v>
      </c>
      <c r="BA28" s="37"/>
      <c r="BB28" s="37"/>
      <c r="BC28" s="37"/>
      <c r="BD28" s="38">
        <f t="shared" si="13"/>
        <v>7513.31</v>
      </c>
      <c r="BE28" s="37">
        <v>0</v>
      </c>
      <c r="BF28" s="37"/>
      <c r="BG28" s="37"/>
      <c r="BH28" s="38">
        <f t="shared" si="14"/>
        <v>0</v>
      </c>
      <c r="BI28" s="43">
        <f t="shared" si="15"/>
        <v>18400.71</v>
      </c>
      <c r="BJ28" s="44">
        <f t="shared" si="16"/>
        <v>106777.51999999999</v>
      </c>
      <c r="BM28" s="45"/>
    </row>
    <row r="29" spans="1:65" ht="18" customHeight="1">
      <c r="A29" s="34">
        <f t="shared" si="17"/>
        <v>26</v>
      </c>
      <c r="B29" s="35">
        <v>3358</v>
      </c>
      <c r="C29" s="51" t="s">
        <v>55</v>
      </c>
      <c r="D29" s="37">
        <v>20021.32</v>
      </c>
      <c r="E29" s="37">
        <v>9101.32</v>
      </c>
      <c r="F29" s="38">
        <f t="shared" si="0"/>
        <v>10920</v>
      </c>
      <c r="G29" s="37">
        <v>23358.22</v>
      </c>
      <c r="H29" s="37">
        <v>9101.32</v>
      </c>
      <c r="I29" s="37"/>
      <c r="J29" s="37">
        <v>14881.54</v>
      </c>
      <c r="K29" s="38">
        <f t="shared" si="1"/>
        <v>17578</v>
      </c>
      <c r="L29" s="37">
        <v>23358.22</v>
      </c>
      <c r="M29" s="39"/>
      <c r="N29" s="39"/>
      <c r="O29" s="39"/>
      <c r="P29" s="39">
        <v>14881.54</v>
      </c>
      <c r="Q29" s="39"/>
      <c r="R29" s="40">
        <f t="shared" si="2"/>
        <v>38239.76</v>
      </c>
      <c r="S29" s="41">
        <f t="shared" si="3"/>
        <v>66737.76000000001</v>
      </c>
      <c r="T29" s="42">
        <v>28595.59</v>
      </c>
      <c r="U29" s="39"/>
      <c r="V29" s="39"/>
      <c r="W29" s="38">
        <f t="shared" si="4"/>
        <v>28595.59</v>
      </c>
      <c r="X29" s="37">
        <v>22634.13</v>
      </c>
      <c r="Y29" s="37"/>
      <c r="Z29" s="37"/>
      <c r="AA29" s="37"/>
      <c r="AB29" s="38">
        <f t="shared" si="5"/>
        <v>22634.13</v>
      </c>
      <c r="AC29" s="37">
        <v>28595.59</v>
      </c>
      <c r="AD29" s="37"/>
      <c r="AE29" s="37"/>
      <c r="AF29" s="38">
        <f t="shared" si="6"/>
        <v>28595.59</v>
      </c>
      <c r="AG29" s="43">
        <f t="shared" si="7"/>
        <v>79825.31</v>
      </c>
      <c r="AH29" s="42">
        <v>28595.59</v>
      </c>
      <c r="AI29" s="39"/>
      <c r="AJ29" s="39"/>
      <c r="AK29" s="38">
        <f t="shared" si="8"/>
        <v>28595.59</v>
      </c>
      <c r="AL29" s="37">
        <v>22333.99</v>
      </c>
      <c r="AM29" s="37"/>
      <c r="AN29" s="37"/>
      <c r="AO29" s="37"/>
      <c r="AP29" s="38">
        <f t="shared" si="9"/>
        <v>22333.99</v>
      </c>
      <c r="AQ29" s="37">
        <v>28595.59</v>
      </c>
      <c r="AR29" s="37"/>
      <c r="AS29" s="37"/>
      <c r="AT29" s="38">
        <f t="shared" si="10"/>
        <v>28595.59</v>
      </c>
      <c r="AU29" s="43">
        <f t="shared" si="11"/>
        <v>79525.17</v>
      </c>
      <c r="AV29" s="42">
        <v>28595.59</v>
      </c>
      <c r="AW29" s="39"/>
      <c r="AX29" s="39"/>
      <c r="AY29" s="38">
        <f t="shared" si="12"/>
        <v>28595.59</v>
      </c>
      <c r="AZ29" s="37">
        <v>19733.6</v>
      </c>
      <c r="BA29" s="37"/>
      <c r="BB29" s="37"/>
      <c r="BC29" s="37"/>
      <c r="BD29" s="38">
        <f t="shared" si="13"/>
        <v>19733.6</v>
      </c>
      <c r="BE29" s="37">
        <v>0</v>
      </c>
      <c r="BF29" s="37"/>
      <c r="BG29" s="37"/>
      <c r="BH29" s="38">
        <f t="shared" si="14"/>
        <v>0</v>
      </c>
      <c r="BI29" s="43">
        <f t="shared" si="15"/>
        <v>48329.19</v>
      </c>
      <c r="BJ29" s="44">
        <f t="shared" si="16"/>
        <v>274417.43</v>
      </c>
      <c r="BM29" s="45"/>
    </row>
    <row r="30" spans="1:65" ht="18" customHeight="1">
      <c r="A30" s="34">
        <f t="shared" si="17"/>
        <v>27</v>
      </c>
      <c r="B30" s="35">
        <v>1414</v>
      </c>
      <c r="C30" s="36" t="s">
        <v>56</v>
      </c>
      <c r="D30" s="37">
        <v>17145.99</v>
      </c>
      <c r="E30" s="37">
        <v>23.99</v>
      </c>
      <c r="F30" s="38">
        <f t="shared" si="0"/>
        <v>17122</v>
      </c>
      <c r="G30" s="37">
        <v>20003.64</v>
      </c>
      <c r="H30" s="37">
        <v>23.99</v>
      </c>
      <c r="I30" s="37"/>
      <c r="J30" s="37">
        <v>14.63</v>
      </c>
      <c r="K30" s="38">
        <f t="shared" si="1"/>
        <v>20013</v>
      </c>
      <c r="L30" s="37">
        <v>20003.64</v>
      </c>
      <c r="M30" s="39"/>
      <c r="N30" s="39"/>
      <c r="O30" s="39"/>
      <c r="P30" s="39">
        <v>14.63</v>
      </c>
      <c r="Q30" s="39"/>
      <c r="R30" s="40">
        <f t="shared" si="2"/>
        <v>20018.27</v>
      </c>
      <c r="S30" s="41">
        <f t="shared" si="3"/>
        <v>57153.270000000004</v>
      </c>
      <c r="T30" s="42">
        <v>24674.49</v>
      </c>
      <c r="U30" s="39"/>
      <c r="V30" s="39"/>
      <c r="W30" s="38">
        <f t="shared" si="4"/>
        <v>24674.49</v>
      </c>
      <c r="X30" s="37">
        <v>19530.48</v>
      </c>
      <c r="Y30" s="37"/>
      <c r="Z30" s="37"/>
      <c r="AA30" s="37"/>
      <c r="AB30" s="38">
        <f t="shared" si="5"/>
        <v>19530.48</v>
      </c>
      <c r="AC30" s="37">
        <v>24674.49</v>
      </c>
      <c r="AD30" s="37"/>
      <c r="AE30" s="37"/>
      <c r="AF30" s="38">
        <f t="shared" si="6"/>
        <v>24674.49</v>
      </c>
      <c r="AG30" s="43">
        <f t="shared" si="7"/>
        <v>68879.46</v>
      </c>
      <c r="AH30" s="42">
        <v>24674.49</v>
      </c>
      <c r="AI30" s="39"/>
      <c r="AJ30" s="39"/>
      <c r="AK30" s="38">
        <f t="shared" si="8"/>
        <v>24674.49</v>
      </c>
      <c r="AL30" s="37">
        <v>19271.5</v>
      </c>
      <c r="AM30" s="37"/>
      <c r="AN30" s="37"/>
      <c r="AO30" s="37"/>
      <c r="AP30" s="38">
        <f t="shared" si="9"/>
        <v>19271.5</v>
      </c>
      <c r="AQ30" s="37">
        <v>24674.49</v>
      </c>
      <c r="AR30" s="37"/>
      <c r="AS30" s="37"/>
      <c r="AT30" s="38">
        <f t="shared" si="10"/>
        <v>24674.49</v>
      </c>
      <c r="AU30" s="43">
        <f t="shared" si="11"/>
        <v>68620.48000000001</v>
      </c>
      <c r="AV30" s="42">
        <v>24674.49</v>
      </c>
      <c r="AW30" s="39"/>
      <c r="AX30" s="39"/>
      <c r="AY30" s="38">
        <f t="shared" si="12"/>
        <v>24674.49</v>
      </c>
      <c r="AZ30" s="37">
        <v>17027.7</v>
      </c>
      <c r="BA30" s="37"/>
      <c r="BB30" s="37"/>
      <c r="BC30" s="37"/>
      <c r="BD30" s="38">
        <f t="shared" si="13"/>
        <v>17027.7</v>
      </c>
      <c r="BE30" s="37">
        <v>0</v>
      </c>
      <c r="BF30" s="37"/>
      <c r="BG30" s="37"/>
      <c r="BH30" s="38">
        <f t="shared" si="14"/>
        <v>0</v>
      </c>
      <c r="BI30" s="43">
        <f t="shared" si="15"/>
        <v>41702.19</v>
      </c>
      <c r="BJ30" s="44">
        <f t="shared" si="16"/>
        <v>236355.40000000002</v>
      </c>
      <c r="BM30" s="45"/>
    </row>
    <row r="31" spans="1:65" ht="18" customHeight="1">
      <c r="A31" s="34">
        <f t="shared" si="17"/>
        <v>28</v>
      </c>
      <c r="B31" s="35">
        <v>1413</v>
      </c>
      <c r="C31" s="36" t="s">
        <v>57</v>
      </c>
      <c r="D31" s="37">
        <v>9224.2</v>
      </c>
      <c r="E31" s="37">
        <v>13.7</v>
      </c>
      <c r="F31" s="38">
        <f t="shared" si="0"/>
        <v>9210.5</v>
      </c>
      <c r="G31" s="37">
        <v>10761.56</v>
      </c>
      <c r="H31" s="37">
        <v>13.7</v>
      </c>
      <c r="I31" s="37"/>
      <c r="J31" s="37">
        <v>30.76</v>
      </c>
      <c r="K31" s="38">
        <f t="shared" si="1"/>
        <v>10744.5</v>
      </c>
      <c r="L31" s="37">
        <v>10761.56</v>
      </c>
      <c r="M31" s="39"/>
      <c r="N31" s="39"/>
      <c r="O31" s="39"/>
      <c r="P31" s="39">
        <v>30.76</v>
      </c>
      <c r="Q31" s="39"/>
      <c r="R31" s="40">
        <f t="shared" si="2"/>
        <v>10792.32</v>
      </c>
      <c r="S31" s="41">
        <f t="shared" si="3"/>
        <v>30747.32</v>
      </c>
      <c r="T31" s="42">
        <v>11987.91</v>
      </c>
      <c r="U31" s="39"/>
      <c r="V31" s="39"/>
      <c r="W31" s="38">
        <f t="shared" si="4"/>
        <v>11987.91</v>
      </c>
      <c r="X31" s="37">
        <v>9488.73</v>
      </c>
      <c r="Y31" s="37"/>
      <c r="Z31" s="37"/>
      <c r="AA31" s="37"/>
      <c r="AB31" s="38">
        <f t="shared" si="5"/>
        <v>9488.73</v>
      </c>
      <c r="AC31" s="37">
        <v>11987.91</v>
      </c>
      <c r="AD31" s="37"/>
      <c r="AE31" s="37"/>
      <c r="AF31" s="38">
        <f t="shared" si="6"/>
        <v>11987.91</v>
      </c>
      <c r="AG31" s="43">
        <f t="shared" si="7"/>
        <v>33464.55</v>
      </c>
      <c r="AH31" s="42">
        <v>11987.91</v>
      </c>
      <c r="AI31" s="39"/>
      <c r="AJ31" s="39"/>
      <c r="AK31" s="38">
        <f t="shared" si="8"/>
        <v>11987.91</v>
      </c>
      <c r="AL31" s="37">
        <v>9362.91</v>
      </c>
      <c r="AM31" s="37"/>
      <c r="AN31" s="37"/>
      <c r="AO31" s="37"/>
      <c r="AP31" s="38">
        <f t="shared" si="9"/>
        <v>9362.91</v>
      </c>
      <c r="AQ31" s="37">
        <v>11987.91</v>
      </c>
      <c r="AR31" s="37"/>
      <c r="AS31" s="37"/>
      <c r="AT31" s="38">
        <f t="shared" si="10"/>
        <v>11987.91</v>
      </c>
      <c r="AU31" s="43">
        <f t="shared" si="11"/>
        <v>33338.729999999996</v>
      </c>
      <c r="AV31" s="42">
        <v>11987.91</v>
      </c>
      <c r="AW31" s="39"/>
      <c r="AX31" s="39"/>
      <c r="AY31" s="38">
        <f t="shared" si="12"/>
        <v>11987.91</v>
      </c>
      <c r="AZ31" s="37">
        <v>8272.74</v>
      </c>
      <c r="BA31" s="37"/>
      <c r="BB31" s="37"/>
      <c r="BC31" s="37"/>
      <c r="BD31" s="38">
        <f t="shared" si="13"/>
        <v>8272.74</v>
      </c>
      <c r="BE31" s="37">
        <v>0</v>
      </c>
      <c r="BF31" s="37"/>
      <c r="BG31" s="37"/>
      <c r="BH31" s="38">
        <f t="shared" si="14"/>
        <v>0</v>
      </c>
      <c r="BI31" s="43">
        <f t="shared" si="15"/>
        <v>20260.65</v>
      </c>
      <c r="BJ31" s="44">
        <f t="shared" si="16"/>
        <v>117811.25</v>
      </c>
      <c r="BM31" s="45"/>
    </row>
    <row r="32" spans="1:65" ht="18" customHeight="1">
      <c r="A32" s="34">
        <f t="shared" si="17"/>
        <v>29</v>
      </c>
      <c r="B32" s="35">
        <v>2789</v>
      </c>
      <c r="C32" s="36" t="s">
        <v>58</v>
      </c>
      <c r="D32" s="37">
        <v>10875.68</v>
      </c>
      <c r="E32" s="37">
        <v>31.68</v>
      </c>
      <c r="F32" s="38">
        <f t="shared" si="0"/>
        <v>10844</v>
      </c>
      <c r="G32" s="37">
        <v>12688.29</v>
      </c>
      <c r="H32" s="37">
        <v>31.68</v>
      </c>
      <c r="I32" s="37"/>
      <c r="J32" s="37">
        <v>3058.47</v>
      </c>
      <c r="K32" s="38">
        <f t="shared" si="1"/>
        <v>9661.500000000002</v>
      </c>
      <c r="L32" s="37">
        <v>12688.29</v>
      </c>
      <c r="M32" s="39"/>
      <c r="N32" s="39"/>
      <c r="O32" s="39"/>
      <c r="P32" s="39">
        <v>3058.47</v>
      </c>
      <c r="Q32" s="39"/>
      <c r="R32" s="40">
        <f t="shared" si="2"/>
        <v>15746.76</v>
      </c>
      <c r="S32" s="41">
        <f t="shared" si="3"/>
        <v>36252.26</v>
      </c>
      <c r="T32" s="42">
        <v>14049.37</v>
      </c>
      <c r="U32" s="39"/>
      <c r="V32" s="39"/>
      <c r="W32" s="38">
        <f t="shared" si="4"/>
        <v>14049.37</v>
      </c>
      <c r="X32" s="37">
        <v>11120.43</v>
      </c>
      <c r="Y32" s="37"/>
      <c r="Z32" s="37"/>
      <c r="AA32" s="37"/>
      <c r="AB32" s="38">
        <f t="shared" si="5"/>
        <v>11120.43</v>
      </c>
      <c r="AC32" s="37">
        <v>14049.37</v>
      </c>
      <c r="AD32" s="37"/>
      <c r="AE32" s="37"/>
      <c r="AF32" s="38">
        <f t="shared" si="6"/>
        <v>14049.37</v>
      </c>
      <c r="AG32" s="43">
        <f t="shared" si="7"/>
        <v>39219.170000000006</v>
      </c>
      <c r="AH32" s="42">
        <v>14049.37</v>
      </c>
      <c r="AI32" s="39"/>
      <c r="AJ32" s="39"/>
      <c r="AK32" s="38">
        <f t="shared" si="8"/>
        <v>14049.37</v>
      </c>
      <c r="AL32" s="37">
        <v>10972.97</v>
      </c>
      <c r="AM32" s="37"/>
      <c r="AN32" s="37"/>
      <c r="AO32" s="37"/>
      <c r="AP32" s="38">
        <f t="shared" si="9"/>
        <v>10972.97</v>
      </c>
      <c r="AQ32" s="37">
        <v>14049.37</v>
      </c>
      <c r="AR32" s="37"/>
      <c r="AS32" s="37"/>
      <c r="AT32" s="38">
        <f t="shared" si="10"/>
        <v>14049.37</v>
      </c>
      <c r="AU32" s="43">
        <f t="shared" si="11"/>
        <v>39071.71</v>
      </c>
      <c r="AV32" s="42">
        <v>14049.37</v>
      </c>
      <c r="AW32" s="39"/>
      <c r="AX32" s="39"/>
      <c r="AY32" s="38">
        <f t="shared" si="12"/>
        <v>14049.37</v>
      </c>
      <c r="AZ32" s="37">
        <v>9695.37</v>
      </c>
      <c r="BA32" s="37"/>
      <c r="BB32" s="37"/>
      <c r="BC32" s="37"/>
      <c r="BD32" s="38">
        <f t="shared" si="13"/>
        <v>9695.37</v>
      </c>
      <c r="BE32" s="37">
        <v>0</v>
      </c>
      <c r="BF32" s="37"/>
      <c r="BG32" s="37"/>
      <c r="BH32" s="38">
        <f t="shared" si="14"/>
        <v>0</v>
      </c>
      <c r="BI32" s="43">
        <f t="shared" si="15"/>
        <v>23744.74</v>
      </c>
      <c r="BJ32" s="44">
        <f t="shared" si="16"/>
        <v>138287.88</v>
      </c>
      <c r="BM32" s="45"/>
    </row>
    <row r="33" spans="1:65" ht="36.75" customHeight="1">
      <c r="A33" s="34">
        <f t="shared" si="17"/>
        <v>30</v>
      </c>
      <c r="B33" s="35">
        <v>3354</v>
      </c>
      <c r="C33" s="51" t="s">
        <v>59</v>
      </c>
      <c r="D33" s="37">
        <v>20548.95</v>
      </c>
      <c r="E33" s="37">
        <v>28.95</v>
      </c>
      <c r="F33" s="38">
        <f t="shared" si="0"/>
        <v>20520</v>
      </c>
      <c r="G33" s="37">
        <v>23973.76</v>
      </c>
      <c r="H33" s="37">
        <v>28.95</v>
      </c>
      <c r="I33" s="37"/>
      <c r="J33" s="37">
        <v>32.71</v>
      </c>
      <c r="K33" s="38">
        <f t="shared" si="1"/>
        <v>23970</v>
      </c>
      <c r="L33" s="37">
        <v>23973.76</v>
      </c>
      <c r="M33" s="39"/>
      <c r="N33" s="39"/>
      <c r="O33" s="39"/>
      <c r="P33" s="39">
        <v>32.71</v>
      </c>
      <c r="Q33" s="39"/>
      <c r="R33" s="40">
        <f t="shared" si="2"/>
        <v>24006.469999999998</v>
      </c>
      <c r="S33" s="41">
        <f t="shared" si="3"/>
        <v>68496.47</v>
      </c>
      <c r="T33" s="42">
        <v>29284.18</v>
      </c>
      <c r="U33" s="39"/>
      <c r="V33" s="39"/>
      <c r="W33" s="38">
        <f t="shared" si="4"/>
        <v>29284.18</v>
      </c>
      <c r="X33" s="37">
        <v>23179.17</v>
      </c>
      <c r="Y33" s="37"/>
      <c r="Z33" s="37"/>
      <c r="AA33" s="37"/>
      <c r="AB33" s="38">
        <f t="shared" si="5"/>
        <v>23179.17</v>
      </c>
      <c r="AC33" s="37">
        <v>29284.18</v>
      </c>
      <c r="AD33" s="37"/>
      <c r="AE33" s="37"/>
      <c r="AF33" s="38">
        <f t="shared" si="6"/>
        <v>29284.18</v>
      </c>
      <c r="AG33" s="43">
        <f t="shared" si="7"/>
        <v>81747.53</v>
      </c>
      <c r="AH33" s="42">
        <v>29284.18</v>
      </c>
      <c r="AI33" s="39"/>
      <c r="AJ33" s="39"/>
      <c r="AK33" s="38">
        <f t="shared" si="8"/>
        <v>29284.18</v>
      </c>
      <c r="AL33" s="37">
        <v>22871.8</v>
      </c>
      <c r="AM33" s="37"/>
      <c r="AN33" s="37"/>
      <c r="AO33" s="37"/>
      <c r="AP33" s="38">
        <f t="shared" si="9"/>
        <v>22871.8</v>
      </c>
      <c r="AQ33" s="37">
        <v>29284.18</v>
      </c>
      <c r="AR33" s="37"/>
      <c r="AS33" s="37"/>
      <c r="AT33" s="38">
        <f t="shared" si="10"/>
        <v>29284.18</v>
      </c>
      <c r="AU33" s="43">
        <f t="shared" si="11"/>
        <v>81440.16</v>
      </c>
      <c r="AV33" s="42">
        <v>29284.18</v>
      </c>
      <c r="AW33" s="39"/>
      <c r="AX33" s="39"/>
      <c r="AY33" s="38">
        <f t="shared" si="12"/>
        <v>29284.18</v>
      </c>
      <c r="AZ33" s="37">
        <v>20208.79</v>
      </c>
      <c r="BA33" s="37"/>
      <c r="BB33" s="37"/>
      <c r="BC33" s="37"/>
      <c r="BD33" s="38">
        <f t="shared" si="13"/>
        <v>20208.79</v>
      </c>
      <c r="BE33" s="37">
        <v>0</v>
      </c>
      <c r="BF33" s="37"/>
      <c r="BG33" s="37"/>
      <c r="BH33" s="38">
        <f t="shared" si="14"/>
        <v>0</v>
      </c>
      <c r="BI33" s="43">
        <f t="shared" si="15"/>
        <v>49492.97</v>
      </c>
      <c r="BJ33" s="44">
        <f t="shared" si="16"/>
        <v>281177.13</v>
      </c>
      <c r="BM33" s="45"/>
    </row>
    <row r="34" spans="1:65" ht="18" customHeight="1">
      <c r="A34" s="34">
        <f t="shared" si="17"/>
        <v>31</v>
      </c>
      <c r="B34" s="35">
        <v>1926</v>
      </c>
      <c r="C34" s="46" t="s">
        <v>60</v>
      </c>
      <c r="D34" s="37">
        <v>11730.12</v>
      </c>
      <c r="E34" s="37">
        <v>12.12</v>
      </c>
      <c r="F34" s="38">
        <f t="shared" si="0"/>
        <v>11718</v>
      </c>
      <c r="G34" s="37">
        <v>13685.14</v>
      </c>
      <c r="H34" s="37">
        <v>12.12</v>
      </c>
      <c r="I34" s="37"/>
      <c r="J34" s="37">
        <v>33.26</v>
      </c>
      <c r="K34" s="38">
        <f t="shared" si="1"/>
        <v>13664</v>
      </c>
      <c r="L34" s="37">
        <v>13685.14</v>
      </c>
      <c r="M34" s="39"/>
      <c r="N34" s="39"/>
      <c r="O34" s="39"/>
      <c r="P34" s="39">
        <v>33.26</v>
      </c>
      <c r="Q34" s="39"/>
      <c r="R34" s="40">
        <f t="shared" si="2"/>
        <v>13718.4</v>
      </c>
      <c r="S34" s="41">
        <f t="shared" si="3"/>
        <v>39100.4</v>
      </c>
      <c r="T34" s="42">
        <v>16158.27</v>
      </c>
      <c r="U34" s="39"/>
      <c r="V34" s="39"/>
      <c r="W34" s="38">
        <f t="shared" si="4"/>
        <v>16158.27</v>
      </c>
      <c r="X34" s="37">
        <v>12789.67</v>
      </c>
      <c r="Y34" s="37"/>
      <c r="Z34" s="37"/>
      <c r="AA34" s="37"/>
      <c r="AB34" s="38">
        <f t="shared" si="5"/>
        <v>12789.67</v>
      </c>
      <c r="AC34" s="37">
        <v>16158.27</v>
      </c>
      <c r="AD34" s="37"/>
      <c r="AE34" s="37"/>
      <c r="AF34" s="38">
        <f t="shared" si="6"/>
        <v>16158.27</v>
      </c>
      <c r="AG34" s="43">
        <f t="shared" si="7"/>
        <v>45106.21000000001</v>
      </c>
      <c r="AH34" s="42">
        <v>16158.27</v>
      </c>
      <c r="AI34" s="39"/>
      <c r="AJ34" s="39"/>
      <c r="AK34" s="38">
        <f t="shared" si="8"/>
        <v>16158.27</v>
      </c>
      <c r="AL34" s="37">
        <v>12620.08</v>
      </c>
      <c r="AM34" s="37"/>
      <c r="AN34" s="37"/>
      <c r="AO34" s="37"/>
      <c r="AP34" s="38">
        <f t="shared" si="9"/>
        <v>12620.08</v>
      </c>
      <c r="AQ34" s="37">
        <v>16158.27</v>
      </c>
      <c r="AR34" s="37"/>
      <c r="AS34" s="37"/>
      <c r="AT34" s="38">
        <f t="shared" si="10"/>
        <v>16158.27</v>
      </c>
      <c r="AU34" s="43">
        <f t="shared" si="11"/>
        <v>44936.619999999995</v>
      </c>
      <c r="AV34" s="42">
        <v>16158.27</v>
      </c>
      <c r="AW34" s="39"/>
      <c r="AX34" s="39"/>
      <c r="AY34" s="38">
        <f t="shared" si="12"/>
        <v>16158.27</v>
      </c>
      <c r="AZ34" s="37">
        <v>11150.68</v>
      </c>
      <c r="BA34" s="37"/>
      <c r="BB34" s="37"/>
      <c r="BC34" s="37"/>
      <c r="BD34" s="38">
        <f t="shared" si="13"/>
        <v>11150.68</v>
      </c>
      <c r="BE34" s="37">
        <v>0</v>
      </c>
      <c r="BF34" s="37"/>
      <c r="BG34" s="37"/>
      <c r="BH34" s="38">
        <f t="shared" si="14"/>
        <v>0</v>
      </c>
      <c r="BI34" s="43">
        <f t="shared" si="15"/>
        <v>27308.95</v>
      </c>
      <c r="BJ34" s="44">
        <f t="shared" si="16"/>
        <v>156452.18</v>
      </c>
      <c r="BM34" s="45"/>
    </row>
    <row r="35" spans="1:65" ht="18" customHeight="1">
      <c r="A35" s="34">
        <f t="shared" si="17"/>
        <v>32</v>
      </c>
      <c r="B35" s="35">
        <v>2662</v>
      </c>
      <c r="C35" s="36" t="s">
        <v>61</v>
      </c>
      <c r="D35" s="37">
        <v>18450.36</v>
      </c>
      <c r="E35" s="37">
        <v>12.36</v>
      </c>
      <c r="F35" s="38">
        <f t="shared" si="0"/>
        <v>18438</v>
      </c>
      <c r="G35" s="37">
        <v>21525.41</v>
      </c>
      <c r="H35" s="37">
        <v>12.36</v>
      </c>
      <c r="I35" s="37"/>
      <c r="J35" s="37">
        <v>27.77</v>
      </c>
      <c r="K35" s="38">
        <f t="shared" si="1"/>
        <v>21510</v>
      </c>
      <c r="L35" s="37">
        <v>21525.41</v>
      </c>
      <c r="M35" s="39"/>
      <c r="N35" s="39"/>
      <c r="O35" s="39"/>
      <c r="P35" s="39">
        <v>27.77</v>
      </c>
      <c r="Q35" s="39"/>
      <c r="R35" s="40">
        <f t="shared" si="2"/>
        <v>21553.18</v>
      </c>
      <c r="S35" s="41">
        <f t="shared" si="3"/>
        <v>61501.18</v>
      </c>
      <c r="T35" s="42">
        <v>11437.64</v>
      </c>
      <c r="U35" s="39"/>
      <c r="V35" s="39"/>
      <c r="W35" s="38">
        <f t="shared" si="4"/>
        <v>11437.64</v>
      </c>
      <c r="X35" s="37">
        <v>9053.19</v>
      </c>
      <c r="Y35" s="37"/>
      <c r="Z35" s="37"/>
      <c r="AA35" s="37"/>
      <c r="AB35" s="38">
        <f t="shared" si="5"/>
        <v>9053.19</v>
      </c>
      <c r="AC35" s="37">
        <v>11437.64</v>
      </c>
      <c r="AD35" s="37"/>
      <c r="AE35" s="37"/>
      <c r="AF35" s="38">
        <f t="shared" si="6"/>
        <v>11437.64</v>
      </c>
      <c r="AG35" s="43">
        <f t="shared" si="7"/>
        <v>31928.47</v>
      </c>
      <c r="AH35" s="42">
        <v>11437.64</v>
      </c>
      <c r="AI35" s="39"/>
      <c r="AJ35" s="39"/>
      <c r="AK35" s="38">
        <f t="shared" si="8"/>
        <v>11437.64</v>
      </c>
      <c r="AL35" s="37">
        <v>8933.13</v>
      </c>
      <c r="AM35" s="37"/>
      <c r="AN35" s="37"/>
      <c r="AO35" s="37"/>
      <c r="AP35" s="38">
        <f t="shared" si="9"/>
        <v>8933.13</v>
      </c>
      <c r="AQ35" s="37">
        <v>11437.64</v>
      </c>
      <c r="AR35" s="37"/>
      <c r="AS35" s="37"/>
      <c r="AT35" s="38">
        <f t="shared" si="10"/>
        <v>11437.64</v>
      </c>
      <c r="AU35" s="43">
        <f t="shared" si="11"/>
        <v>31808.409999999996</v>
      </c>
      <c r="AV35" s="42">
        <v>11437.64</v>
      </c>
      <c r="AW35" s="39"/>
      <c r="AX35" s="39"/>
      <c r="AY35" s="38">
        <f t="shared" si="12"/>
        <v>11437.64</v>
      </c>
      <c r="AZ35" s="37">
        <v>7893.04</v>
      </c>
      <c r="BA35" s="37"/>
      <c r="BB35" s="37"/>
      <c r="BC35" s="37"/>
      <c r="BD35" s="38">
        <f t="shared" si="13"/>
        <v>7893.04</v>
      </c>
      <c r="BE35" s="37">
        <v>0</v>
      </c>
      <c r="BF35" s="37"/>
      <c r="BG35" s="37"/>
      <c r="BH35" s="38">
        <f t="shared" si="14"/>
        <v>0</v>
      </c>
      <c r="BI35" s="43">
        <f t="shared" si="15"/>
        <v>19330.68</v>
      </c>
      <c r="BJ35" s="44">
        <f t="shared" si="16"/>
        <v>144568.74</v>
      </c>
      <c r="BM35" s="45"/>
    </row>
    <row r="36" spans="1:65" ht="18" customHeight="1">
      <c r="A36" s="34">
        <f t="shared" si="17"/>
        <v>33</v>
      </c>
      <c r="B36" s="52">
        <v>3363</v>
      </c>
      <c r="C36" s="36" t="s">
        <v>62</v>
      </c>
      <c r="D36" s="49">
        <v>6811.32</v>
      </c>
      <c r="E36" s="49">
        <v>21.32</v>
      </c>
      <c r="F36" s="38">
        <f t="shared" si="0"/>
        <v>6790</v>
      </c>
      <c r="G36" s="49">
        <v>7946.53</v>
      </c>
      <c r="H36" s="49">
        <v>21.32</v>
      </c>
      <c r="I36" s="49"/>
      <c r="J36" s="49">
        <v>8.35</v>
      </c>
      <c r="K36" s="38">
        <f t="shared" si="1"/>
        <v>7959.499999999999</v>
      </c>
      <c r="L36" s="49">
        <v>7946.53</v>
      </c>
      <c r="M36" s="50"/>
      <c r="N36" s="50"/>
      <c r="O36" s="50"/>
      <c r="P36" s="50">
        <v>8.35</v>
      </c>
      <c r="Q36" s="50"/>
      <c r="R36" s="40">
        <f t="shared" si="2"/>
        <v>7954.88</v>
      </c>
      <c r="S36" s="41">
        <f t="shared" si="3"/>
        <v>22704.38</v>
      </c>
      <c r="T36" s="42">
        <v>12340.49</v>
      </c>
      <c r="U36" s="39"/>
      <c r="V36" s="39"/>
      <c r="W36" s="38">
        <f t="shared" si="4"/>
        <v>12340.49</v>
      </c>
      <c r="X36" s="37">
        <v>9767.81</v>
      </c>
      <c r="Y36" s="37"/>
      <c r="Z36" s="37"/>
      <c r="AA36" s="37"/>
      <c r="AB36" s="38">
        <f t="shared" si="5"/>
        <v>9767.81</v>
      </c>
      <c r="AC36" s="37">
        <v>12340.49</v>
      </c>
      <c r="AD36" s="37"/>
      <c r="AE36" s="37"/>
      <c r="AF36" s="38">
        <f t="shared" si="6"/>
        <v>12340.49</v>
      </c>
      <c r="AG36" s="43">
        <f t="shared" si="7"/>
        <v>34448.79</v>
      </c>
      <c r="AH36" s="42">
        <v>12340.49</v>
      </c>
      <c r="AI36" s="39"/>
      <c r="AJ36" s="39"/>
      <c r="AK36" s="38">
        <f t="shared" si="8"/>
        <v>12340.49</v>
      </c>
      <c r="AL36" s="37">
        <v>9638.28</v>
      </c>
      <c r="AM36" s="37"/>
      <c r="AN36" s="37"/>
      <c r="AO36" s="37"/>
      <c r="AP36" s="38">
        <f t="shared" si="9"/>
        <v>9638.28</v>
      </c>
      <c r="AQ36" s="37">
        <v>12340.49</v>
      </c>
      <c r="AR36" s="37"/>
      <c r="AS36" s="37"/>
      <c r="AT36" s="38">
        <f t="shared" si="10"/>
        <v>12340.49</v>
      </c>
      <c r="AU36" s="43">
        <f t="shared" si="11"/>
        <v>34319.26</v>
      </c>
      <c r="AV36" s="42">
        <v>12340.49</v>
      </c>
      <c r="AW36" s="39"/>
      <c r="AX36" s="39"/>
      <c r="AY36" s="38">
        <f t="shared" si="12"/>
        <v>12340.49</v>
      </c>
      <c r="AZ36" s="37">
        <v>8516.09</v>
      </c>
      <c r="BA36" s="37"/>
      <c r="BB36" s="37"/>
      <c r="BC36" s="37"/>
      <c r="BD36" s="38">
        <f t="shared" si="13"/>
        <v>8516.09</v>
      </c>
      <c r="BE36" s="37">
        <v>0</v>
      </c>
      <c r="BF36" s="37"/>
      <c r="BG36" s="37"/>
      <c r="BH36" s="38">
        <f t="shared" si="14"/>
        <v>0</v>
      </c>
      <c r="BI36" s="43">
        <f t="shared" si="15"/>
        <v>20856.58</v>
      </c>
      <c r="BJ36" s="44">
        <f t="shared" si="16"/>
        <v>112329.01000000001</v>
      </c>
      <c r="BM36" s="45"/>
    </row>
    <row r="37" spans="1:65" ht="18" customHeight="1">
      <c r="A37" s="34">
        <f t="shared" si="17"/>
        <v>34</v>
      </c>
      <c r="B37" s="52">
        <v>3555</v>
      </c>
      <c r="C37" s="53" t="s">
        <v>63</v>
      </c>
      <c r="D37" s="49"/>
      <c r="E37" s="49"/>
      <c r="F37" s="54">
        <v>0</v>
      </c>
      <c r="G37" s="49"/>
      <c r="H37" s="49"/>
      <c r="I37" s="49"/>
      <c r="J37" s="49"/>
      <c r="K37" s="54">
        <v>0</v>
      </c>
      <c r="L37" s="49"/>
      <c r="M37" s="50"/>
      <c r="N37" s="50"/>
      <c r="O37" s="50"/>
      <c r="P37" s="50"/>
      <c r="Q37" s="50"/>
      <c r="R37" s="55">
        <v>0</v>
      </c>
      <c r="S37" s="41">
        <f t="shared" si="3"/>
        <v>0</v>
      </c>
      <c r="T37" s="56">
        <v>12522.03</v>
      </c>
      <c r="U37" s="50"/>
      <c r="V37" s="50"/>
      <c r="W37" s="38">
        <f t="shared" si="4"/>
        <v>12522.03</v>
      </c>
      <c r="X37" s="49">
        <v>9911.5</v>
      </c>
      <c r="Y37" s="49"/>
      <c r="Z37" s="49"/>
      <c r="AA37" s="49"/>
      <c r="AB37" s="38">
        <f t="shared" si="5"/>
        <v>9911.5</v>
      </c>
      <c r="AC37" s="49">
        <v>12522.03</v>
      </c>
      <c r="AD37" s="49"/>
      <c r="AE37" s="49"/>
      <c r="AF37" s="38">
        <f t="shared" si="6"/>
        <v>12522.03</v>
      </c>
      <c r="AG37" s="43">
        <f t="shared" si="7"/>
        <v>34955.56</v>
      </c>
      <c r="AH37" s="56">
        <v>12522.03</v>
      </c>
      <c r="AI37" s="50"/>
      <c r="AJ37" s="50"/>
      <c r="AK37" s="38">
        <f t="shared" si="8"/>
        <v>12522.03</v>
      </c>
      <c r="AL37" s="49">
        <v>9780.07</v>
      </c>
      <c r="AM37" s="49"/>
      <c r="AN37" s="49"/>
      <c r="AO37" s="49"/>
      <c r="AP37" s="38">
        <f t="shared" si="9"/>
        <v>9780.07</v>
      </c>
      <c r="AQ37" s="49">
        <v>12522.03</v>
      </c>
      <c r="AR37" s="49"/>
      <c r="AS37" s="49"/>
      <c r="AT37" s="38">
        <f t="shared" si="10"/>
        <v>12522.03</v>
      </c>
      <c r="AU37" s="43">
        <f t="shared" si="11"/>
        <v>34824.13</v>
      </c>
      <c r="AV37" s="56">
        <v>12522.03</v>
      </c>
      <c r="AW37" s="50"/>
      <c r="AX37" s="50"/>
      <c r="AY37" s="38">
        <f t="shared" si="12"/>
        <v>12522.03</v>
      </c>
      <c r="AZ37" s="49">
        <v>8641.34</v>
      </c>
      <c r="BA37" s="49"/>
      <c r="BB37" s="49"/>
      <c r="BC37" s="49"/>
      <c r="BD37" s="38">
        <f t="shared" si="13"/>
        <v>8641.34</v>
      </c>
      <c r="BE37" s="37">
        <v>0</v>
      </c>
      <c r="BF37" s="49"/>
      <c r="BG37" s="49"/>
      <c r="BH37" s="38">
        <f t="shared" si="14"/>
        <v>0</v>
      </c>
      <c r="BI37" s="43">
        <f t="shared" si="15"/>
        <v>21163.370000000003</v>
      </c>
      <c r="BJ37" s="44">
        <f t="shared" si="16"/>
        <v>90943.06</v>
      </c>
      <c r="BM37" s="45"/>
    </row>
    <row r="38" spans="1:65" ht="18" customHeight="1">
      <c r="A38" s="34">
        <f t="shared" si="17"/>
        <v>35</v>
      </c>
      <c r="B38" s="52">
        <v>3556</v>
      </c>
      <c r="C38" s="57" t="s">
        <v>64</v>
      </c>
      <c r="D38" s="49"/>
      <c r="E38" s="49"/>
      <c r="F38" s="54">
        <v>0</v>
      </c>
      <c r="G38" s="49"/>
      <c r="H38" s="49"/>
      <c r="I38" s="49"/>
      <c r="J38" s="49"/>
      <c r="K38" s="54">
        <v>0</v>
      </c>
      <c r="L38" s="49"/>
      <c r="M38" s="50"/>
      <c r="N38" s="50"/>
      <c r="O38" s="50"/>
      <c r="P38" s="50"/>
      <c r="Q38" s="50"/>
      <c r="R38" s="55">
        <v>0</v>
      </c>
      <c r="S38" s="41">
        <f t="shared" si="3"/>
        <v>0</v>
      </c>
      <c r="T38" s="56">
        <v>23168.6</v>
      </c>
      <c r="U38" s="50"/>
      <c r="V38" s="50"/>
      <c r="W38" s="38">
        <f t="shared" si="4"/>
        <v>23168.6</v>
      </c>
      <c r="X38" s="49">
        <v>18338.53</v>
      </c>
      <c r="Y38" s="49"/>
      <c r="Z38" s="49"/>
      <c r="AA38" s="49"/>
      <c r="AB38" s="38">
        <f t="shared" si="5"/>
        <v>18338.53</v>
      </c>
      <c r="AC38" s="49">
        <v>23168.6</v>
      </c>
      <c r="AD38" s="49"/>
      <c r="AE38" s="49"/>
      <c r="AF38" s="38">
        <f t="shared" si="6"/>
        <v>23168.6</v>
      </c>
      <c r="AG38" s="43">
        <f t="shared" si="7"/>
        <v>64675.729999999996</v>
      </c>
      <c r="AH38" s="56">
        <v>23168.6</v>
      </c>
      <c r="AI38" s="50"/>
      <c r="AJ38" s="50"/>
      <c r="AK38" s="38">
        <f t="shared" si="8"/>
        <v>23168.6</v>
      </c>
      <c r="AL38" s="49">
        <f>18095.35-0.02</f>
        <v>18095.329999999998</v>
      </c>
      <c r="AM38" s="49"/>
      <c r="AN38" s="49"/>
      <c r="AO38" s="49"/>
      <c r="AP38" s="38">
        <f t="shared" si="9"/>
        <v>18095.329999999998</v>
      </c>
      <c r="AQ38" s="49">
        <v>23168.6</v>
      </c>
      <c r="AR38" s="49"/>
      <c r="AS38" s="49"/>
      <c r="AT38" s="38">
        <f t="shared" si="10"/>
        <v>23168.6</v>
      </c>
      <c r="AU38" s="43">
        <f t="shared" si="11"/>
        <v>64432.52999999999</v>
      </c>
      <c r="AV38" s="56">
        <v>23168.6</v>
      </c>
      <c r="AW38" s="50"/>
      <c r="AX38" s="50"/>
      <c r="AY38" s="38">
        <f t="shared" si="12"/>
        <v>23168.6</v>
      </c>
      <c r="AZ38" s="49">
        <f>15988.49+0.02</f>
        <v>15988.51</v>
      </c>
      <c r="BA38" s="49"/>
      <c r="BB38" s="49"/>
      <c r="BC38" s="49"/>
      <c r="BD38" s="38">
        <f t="shared" si="13"/>
        <v>15988.51</v>
      </c>
      <c r="BE38" s="37">
        <v>0</v>
      </c>
      <c r="BF38" s="49"/>
      <c r="BG38" s="49"/>
      <c r="BH38" s="38">
        <f t="shared" si="14"/>
        <v>0</v>
      </c>
      <c r="BI38" s="43">
        <f t="shared" si="15"/>
        <v>39157.11</v>
      </c>
      <c r="BJ38" s="44">
        <f t="shared" si="16"/>
        <v>168265.37</v>
      </c>
      <c r="BM38" s="45"/>
    </row>
    <row r="39" spans="1:62" ht="18" customHeight="1" thickBot="1">
      <c r="A39" s="58" t="s">
        <v>65</v>
      </c>
      <c r="B39" s="59"/>
      <c r="C39" s="60"/>
      <c r="D39" s="61">
        <f>SUM(D4:D36)</f>
        <v>478800.02</v>
      </c>
      <c r="E39" s="61">
        <f>SUM(E4:E36)</f>
        <v>22705.02</v>
      </c>
      <c r="F39" s="61">
        <f>SUM(F4:F38)</f>
        <v>456095</v>
      </c>
      <c r="G39" s="61">
        <f>SUM(G4:G36)</f>
        <v>558599.99</v>
      </c>
      <c r="H39" s="61">
        <f>SUM(H4:H36)</f>
        <v>22327.879999999997</v>
      </c>
      <c r="I39" s="61">
        <f>SUM(I4:I36)</f>
        <v>3213.46</v>
      </c>
      <c r="J39" s="61">
        <f>SUM(J4:J36)</f>
        <v>39966.409999999996</v>
      </c>
      <c r="K39" s="61">
        <f aca="true" t="shared" si="18" ref="K39:BJ39">SUM(K4:K38)</f>
        <v>537748</v>
      </c>
      <c r="L39" s="61">
        <f t="shared" si="18"/>
        <v>558599.99</v>
      </c>
      <c r="M39" s="61">
        <f t="shared" si="18"/>
        <v>9576.37</v>
      </c>
      <c r="N39" s="61">
        <f t="shared" si="18"/>
        <v>2583.73</v>
      </c>
      <c r="O39" s="61">
        <f t="shared" si="18"/>
        <v>9576.37</v>
      </c>
      <c r="P39" s="61">
        <f t="shared" si="18"/>
        <v>39966.409999999996</v>
      </c>
      <c r="Q39" s="61">
        <f t="shared" si="18"/>
        <v>1173.6</v>
      </c>
      <c r="R39" s="61">
        <f t="shared" si="18"/>
        <v>594809.07</v>
      </c>
      <c r="S39" s="61">
        <f t="shared" si="18"/>
        <v>1588652.0699999996</v>
      </c>
      <c r="T39" s="62">
        <f t="shared" si="18"/>
        <v>700068.16</v>
      </c>
      <c r="U39" s="61">
        <f t="shared" si="18"/>
        <v>0</v>
      </c>
      <c r="V39" s="61">
        <f t="shared" si="18"/>
        <v>0</v>
      </c>
      <c r="W39" s="61">
        <f t="shared" si="18"/>
        <v>700068.16</v>
      </c>
      <c r="X39" s="61">
        <f t="shared" si="18"/>
        <v>554121.61</v>
      </c>
      <c r="Y39" s="61">
        <f t="shared" si="18"/>
        <v>0</v>
      </c>
      <c r="Z39" s="61">
        <f t="shared" si="18"/>
        <v>0</v>
      </c>
      <c r="AA39" s="61">
        <f t="shared" si="18"/>
        <v>0</v>
      </c>
      <c r="AB39" s="61">
        <f t="shared" si="18"/>
        <v>554121.61</v>
      </c>
      <c r="AC39" s="61">
        <f t="shared" si="18"/>
        <v>700068.16</v>
      </c>
      <c r="AD39" s="61">
        <f t="shared" si="18"/>
        <v>0</v>
      </c>
      <c r="AE39" s="61">
        <f t="shared" si="18"/>
        <v>0</v>
      </c>
      <c r="AF39" s="61">
        <f t="shared" si="18"/>
        <v>700068.16</v>
      </c>
      <c r="AG39" s="61">
        <f t="shared" si="18"/>
        <v>1954257.93</v>
      </c>
      <c r="AH39" s="62">
        <f t="shared" si="18"/>
        <v>700068.16</v>
      </c>
      <c r="AI39" s="61">
        <f t="shared" si="18"/>
        <v>0</v>
      </c>
      <c r="AJ39" s="61">
        <f t="shared" si="18"/>
        <v>0</v>
      </c>
      <c r="AK39" s="61">
        <f t="shared" si="18"/>
        <v>700068.16</v>
      </c>
      <c r="AL39" s="61">
        <f t="shared" si="18"/>
        <v>546773.6799999999</v>
      </c>
      <c r="AM39" s="61">
        <f t="shared" si="18"/>
        <v>0</v>
      </c>
      <c r="AN39" s="61">
        <f t="shared" si="18"/>
        <v>0</v>
      </c>
      <c r="AO39" s="61">
        <f t="shared" si="18"/>
        <v>0</v>
      </c>
      <c r="AP39" s="61">
        <f t="shared" si="18"/>
        <v>546773.6799999999</v>
      </c>
      <c r="AQ39" s="61">
        <f t="shared" si="18"/>
        <v>700068.16</v>
      </c>
      <c r="AR39" s="61">
        <f t="shared" si="18"/>
        <v>0</v>
      </c>
      <c r="AS39" s="61">
        <f t="shared" si="18"/>
        <v>0</v>
      </c>
      <c r="AT39" s="61">
        <f t="shared" si="18"/>
        <v>700068.16</v>
      </c>
      <c r="AU39" s="61">
        <f t="shared" si="18"/>
        <v>1946909.9999999998</v>
      </c>
      <c r="AV39" s="62">
        <f t="shared" si="18"/>
        <v>700068.16</v>
      </c>
      <c r="AW39" s="61">
        <f t="shared" si="18"/>
        <v>0</v>
      </c>
      <c r="AX39" s="61">
        <f t="shared" si="18"/>
        <v>0</v>
      </c>
      <c r="AY39" s="61">
        <f t="shared" si="18"/>
        <v>700068.16</v>
      </c>
      <c r="AZ39" s="61">
        <f t="shared" si="18"/>
        <v>483111.84</v>
      </c>
      <c r="BA39" s="61">
        <f t="shared" si="18"/>
        <v>0</v>
      </c>
      <c r="BB39" s="61">
        <f t="shared" si="18"/>
        <v>0</v>
      </c>
      <c r="BC39" s="61">
        <f t="shared" si="18"/>
        <v>0</v>
      </c>
      <c r="BD39" s="61">
        <f t="shared" si="18"/>
        <v>483111.84</v>
      </c>
      <c r="BE39" s="61">
        <f t="shared" si="18"/>
        <v>0</v>
      </c>
      <c r="BF39" s="61">
        <f t="shared" si="18"/>
        <v>0</v>
      </c>
      <c r="BG39" s="61">
        <f t="shared" si="18"/>
        <v>0</v>
      </c>
      <c r="BH39" s="61">
        <f t="shared" si="18"/>
        <v>0</v>
      </c>
      <c r="BI39" s="61">
        <f t="shared" si="18"/>
        <v>1183180.0000000002</v>
      </c>
      <c r="BJ39" s="61">
        <f t="shared" si="18"/>
        <v>6673000</v>
      </c>
    </row>
    <row r="40" ht="12.75">
      <c r="B40" s="64"/>
    </row>
    <row r="41" spans="1:62" s="45" customFormat="1" ht="12.75">
      <c r="A41" s="66"/>
      <c r="B41" s="67"/>
      <c r="C41" s="68"/>
      <c r="D41" s="69"/>
      <c r="E41" s="69"/>
      <c r="F41" s="69"/>
      <c r="S41" s="45">
        <v>1596000</v>
      </c>
      <c r="X41" s="70"/>
      <c r="Y41" s="70"/>
      <c r="Z41" s="70"/>
      <c r="AA41" s="70"/>
      <c r="AC41" s="70"/>
      <c r="AD41" s="70"/>
      <c r="AE41" s="70"/>
      <c r="AG41" s="45">
        <v>1946910</v>
      </c>
      <c r="AL41" s="70"/>
      <c r="AM41" s="70"/>
      <c r="AN41" s="70"/>
      <c r="AO41" s="70"/>
      <c r="AQ41" s="70"/>
      <c r="AR41" s="70"/>
      <c r="AS41" s="70"/>
      <c r="AU41" s="45">
        <v>1946910</v>
      </c>
      <c r="AZ41" s="70"/>
      <c r="BA41" s="70"/>
      <c r="BB41" s="70"/>
      <c r="BC41" s="70"/>
      <c r="BE41" s="70"/>
      <c r="BF41" s="70"/>
      <c r="BG41" s="70"/>
      <c r="BI41" s="45">
        <v>1183180</v>
      </c>
      <c r="BJ41" s="45">
        <v>6673000</v>
      </c>
    </row>
    <row r="42" spans="1:62" s="45" customFormat="1" ht="12.75">
      <c r="A42" s="66"/>
      <c r="B42" s="67"/>
      <c r="C42" s="68"/>
      <c r="D42" s="69"/>
      <c r="E42" s="69"/>
      <c r="F42" s="69"/>
      <c r="S42" s="45">
        <f>S41-S39</f>
        <v>7347.9300000004005</v>
      </c>
      <c r="X42" s="70"/>
      <c r="Y42" s="70"/>
      <c r="Z42" s="70"/>
      <c r="AA42" s="70"/>
      <c r="AC42" s="70"/>
      <c r="AD42" s="70"/>
      <c r="AE42" s="70"/>
      <c r="AG42" s="45">
        <f>AG41+S42-AG39</f>
        <v>0</v>
      </c>
      <c r="AL42" s="70"/>
      <c r="AM42" s="70"/>
      <c r="AN42" s="70"/>
      <c r="AO42" s="70"/>
      <c r="AQ42" s="70"/>
      <c r="AR42" s="70"/>
      <c r="AS42" s="70"/>
      <c r="AU42" s="45">
        <f>AU41+AG42-AU39</f>
        <v>0</v>
      </c>
      <c r="AZ42" s="70"/>
      <c r="BA42" s="70"/>
      <c r="BB42" s="70"/>
      <c r="BC42" s="70"/>
      <c r="BE42" s="70"/>
      <c r="BF42" s="70"/>
      <c r="BG42" s="70"/>
      <c r="BI42" s="45">
        <f>BI41+AU42-BI39</f>
        <v>0</v>
      </c>
      <c r="BJ42" s="45">
        <f>BJ41-BJ39</f>
        <v>0</v>
      </c>
    </row>
    <row r="43" ht="12.75">
      <c r="B43" s="64"/>
    </row>
    <row r="44" spans="2:9" ht="12.75">
      <c r="B44" s="64"/>
      <c r="I44" s="45"/>
    </row>
    <row r="45" spans="2:9" ht="12.75">
      <c r="B45" s="64"/>
      <c r="I45" s="45"/>
    </row>
    <row r="46" ht="12.75">
      <c r="B46" s="64"/>
    </row>
    <row r="47" ht="12.75">
      <c r="B47" s="64"/>
    </row>
    <row r="48" ht="12.75">
      <c r="B48" s="64"/>
    </row>
    <row r="49" ht="12.75">
      <c r="B49" s="64"/>
    </row>
    <row r="50" ht="12.75">
      <c r="B50" s="64"/>
    </row>
    <row r="51" ht="12.75">
      <c r="B51" s="64"/>
    </row>
    <row r="52" ht="12.75">
      <c r="B52" s="64"/>
    </row>
    <row r="53" ht="12.75">
      <c r="B53" s="64"/>
    </row>
    <row r="54" ht="12.75">
      <c r="B54" s="64"/>
    </row>
    <row r="55" ht="12.75">
      <c r="B55" s="64"/>
    </row>
    <row r="56" ht="12.75">
      <c r="B56" s="64"/>
    </row>
    <row r="57" ht="12.75">
      <c r="B57" s="64"/>
    </row>
    <row r="58" ht="12.75">
      <c r="B58" s="64"/>
    </row>
    <row r="59" ht="12.75">
      <c r="B59" s="64"/>
    </row>
    <row r="60" ht="12.75">
      <c r="B60" s="64"/>
    </row>
    <row r="61" ht="12.75">
      <c r="B61" s="64"/>
    </row>
    <row r="62" ht="12.75">
      <c r="B62" s="64"/>
    </row>
    <row r="63" ht="12.75">
      <c r="B63" s="64"/>
    </row>
    <row r="64" ht="12.75">
      <c r="B64" s="64"/>
    </row>
    <row r="65" ht="12.75">
      <c r="B65" s="64"/>
    </row>
    <row r="66" ht="12.75">
      <c r="B66" s="64"/>
    </row>
    <row r="67" ht="12.75">
      <c r="B67" s="64"/>
    </row>
    <row r="68" ht="12.75">
      <c r="B68" s="64"/>
    </row>
    <row r="69" ht="12.75">
      <c r="B69" s="64"/>
    </row>
    <row r="70" ht="12.75">
      <c r="B70" s="64"/>
    </row>
    <row r="71" ht="12.75">
      <c r="B71" s="64"/>
    </row>
    <row r="72" ht="12.75">
      <c r="B72" s="64"/>
    </row>
    <row r="73" ht="12.75">
      <c r="B73" s="64"/>
    </row>
    <row r="74" ht="12.75">
      <c r="B74" s="64"/>
    </row>
    <row r="75" ht="12.75">
      <c r="B75" s="64"/>
    </row>
    <row r="76" ht="12.75">
      <c r="B76" s="64"/>
    </row>
    <row r="77" ht="12.75">
      <c r="B77" s="64"/>
    </row>
    <row r="78" ht="12.75">
      <c r="B78" s="64"/>
    </row>
    <row r="79" ht="12.75">
      <c r="B79" s="64"/>
    </row>
    <row r="80" ht="12.75">
      <c r="B80" s="64"/>
    </row>
    <row r="81" ht="12.75">
      <c r="B81" s="64"/>
    </row>
    <row r="82" ht="12.75">
      <c r="B82" s="64"/>
    </row>
    <row r="83" ht="12.75">
      <c r="B83" s="64"/>
    </row>
    <row r="84" ht="12.75">
      <c r="B84" s="64"/>
    </row>
    <row r="85" ht="12.75">
      <c r="B85" s="64"/>
    </row>
    <row r="86" ht="12.75">
      <c r="B86" s="64"/>
    </row>
    <row r="87" ht="12.75">
      <c r="B87" s="64"/>
    </row>
    <row r="88" ht="12.75">
      <c r="B88" s="64"/>
    </row>
    <row r="89" ht="12.75">
      <c r="B89" s="64"/>
    </row>
    <row r="90" ht="12.75">
      <c r="B90" s="64"/>
    </row>
    <row r="91" ht="12.75">
      <c r="B91" s="64"/>
    </row>
    <row r="92" ht="12.75">
      <c r="B92" s="64"/>
    </row>
    <row r="93" ht="12.75">
      <c r="B93" s="64"/>
    </row>
    <row r="94" ht="12.75">
      <c r="B94" s="64"/>
    </row>
    <row r="95" ht="12.75">
      <c r="B95" s="64"/>
    </row>
    <row r="96" ht="12.75">
      <c r="B96" s="64"/>
    </row>
    <row r="97" ht="12.75">
      <c r="B97" s="64"/>
    </row>
    <row r="98" ht="12.75">
      <c r="B98" s="64"/>
    </row>
    <row r="99" ht="12.75">
      <c r="B99" s="64"/>
    </row>
  </sheetData>
  <mergeCells count="64">
    <mergeCell ref="BI2:BI3"/>
    <mergeCell ref="BJ2:BJ3"/>
    <mergeCell ref="A39:C39"/>
    <mergeCell ref="BE2:BE3"/>
    <mergeCell ref="BF2:BF3"/>
    <mergeCell ref="BG2:BG3"/>
    <mergeCell ref="BH2:BH3"/>
    <mergeCell ref="BA2:BA3"/>
    <mergeCell ref="BB2:BB3"/>
    <mergeCell ref="BC2:BC3"/>
    <mergeCell ref="BD2:BD3"/>
    <mergeCell ref="AW2:AW3"/>
    <mergeCell ref="AX2:AX3"/>
    <mergeCell ref="AY2:AY3"/>
    <mergeCell ref="AZ2:AZ3"/>
    <mergeCell ref="AS2:AS3"/>
    <mergeCell ref="AT2:AT3"/>
    <mergeCell ref="AU2:AU3"/>
    <mergeCell ref="AV2:AV3"/>
    <mergeCell ref="AO2:AO3"/>
    <mergeCell ref="AP2:AP3"/>
    <mergeCell ref="AQ2:AQ3"/>
    <mergeCell ref="AR2:AR3"/>
    <mergeCell ref="AK2:AK3"/>
    <mergeCell ref="AL2:AL3"/>
    <mergeCell ref="AM2:AM3"/>
    <mergeCell ref="AN2:AN3"/>
    <mergeCell ref="AG2:AG3"/>
    <mergeCell ref="AH2:AH3"/>
    <mergeCell ref="AI2:AI3"/>
    <mergeCell ref="AJ2:AJ3"/>
    <mergeCell ref="AC2:AC3"/>
    <mergeCell ref="AD2:AD3"/>
    <mergeCell ref="AE2:AE3"/>
    <mergeCell ref="AF2:AF3"/>
    <mergeCell ref="Y2:Y3"/>
    <mergeCell ref="Z2:Z3"/>
    <mergeCell ref="AA2:AA3"/>
    <mergeCell ref="AB2:AB3"/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I2:I3"/>
    <mergeCell ref="J2:J3"/>
    <mergeCell ref="K2:K3"/>
    <mergeCell ref="L2:L3"/>
    <mergeCell ref="E2:E3"/>
    <mergeCell ref="F2:F3"/>
    <mergeCell ref="G2:G3"/>
    <mergeCell ref="H2:H3"/>
    <mergeCell ref="C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2017-04-05T06:06:46Z</dcterms:created>
  <dcterms:modified xsi:type="dcterms:W3CDTF">2017-04-05T06:07:53Z</dcterms:modified>
  <cp:category/>
  <cp:version/>
  <cp:contentType/>
  <cp:contentStatus/>
</cp:coreProperties>
</file>